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erlend/Downloads/"/>
    </mc:Choice>
  </mc:AlternateContent>
  <xr:revisionPtr revIDLastSave="0" documentId="13_ncr:1_{980B21F3-7BDB-A045-B62B-C44187BEF41D}" xr6:coauthVersionLast="47" xr6:coauthVersionMax="47" xr10:uidLastSave="{00000000-0000-0000-0000-000000000000}"/>
  <bookViews>
    <workbookView xWindow="20" yWindow="500" windowWidth="18940" windowHeight="14860" activeTab="3" xr2:uid="{00000000-000D-0000-FFFF-FFFF00000000}"/>
  </bookViews>
  <sheets>
    <sheet name="Resultatregnskap" sheetId="1" r:id="rId1"/>
    <sheet name="Kontantstrømoppstilling" sheetId="2" r:id="rId2"/>
    <sheet name="Eiendeler" sheetId="3" r:id="rId3"/>
    <sheet name="Egenkapital og Gjel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4" l="1"/>
  <c r="B29" i="4"/>
  <c r="B28" i="4"/>
  <c r="B26" i="4"/>
  <c r="B24" i="4"/>
  <c r="B22" i="4"/>
  <c r="B24" i="3"/>
</calcChain>
</file>

<file path=xl/sharedStrings.xml><?xml version="1.0" encoding="utf-8"?>
<sst xmlns="http://schemas.openxmlformats.org/spreadsheetml/2006/main" count="229" uniqueCount="114">
  <si>
    <t>ResultatregnskapQ3 Y2</t>
  </si>
  <si>
    <t>Faktisk</t>
  </si>
  <si>
    <t>Budsjett</t>
  </si>
  <si>
    <t>Avvik</t>
  </si>
  <si>
    <t>Inntekter</t>
  </si>
  <si>
    <t>Salgsinntekt</t>
  </si>
  <si>
    <t>Annen inntekt</t>
  </si>
  <si>
    <t>Totale driftsinntekter</t>
  </si>
  <si>
    <t>Tilvirkningskostnader</t>
  </si>
  <si>
    <t>Direkte salg</t>
  </si>
  <si>
    <t>Direkte lønnskostnader</t>
  </si>
  <si>
    <t>Direkte råvarer</t>
  </si>
  <si>
    <t>Outsourcing</t>
  </si>
  <si>
    <t>Distribusjon</t>
  </si>
  <si>
    <t>Total kostnad av solgte varer</t>
  </si>
  <si>
    <t>Bruttofortjeneste</t>
  </si>
  <si>
    <t>Driftskostnader</t>
  </si>
  <si>
    <t>Lønn</t>
  </si>
  <si>
    <t>Promotering</t>
  </si>
  <si>
    <t>Markedsundersøkelser</t>
  </si>
  <si>
    <t>Forskning og utvikling</t>
  </si>
  <si>
    <t>Produktutvikling</t>
  </si>
  <si>
    <t>Outsourcing-kontrakter</t>
  </si>
  <si>
    <t>Faste driftskostnader</t>
  </si>
  <si>
    <t>Lager</t>
  </si>
  <si>
    <t>Avskriving og amortisering</t>
  </si>
  <si>
    <t>Tap på salg av eiendeler</t>
  </si>
  <si>
    <t>Totale driftskostnader</t>
  </si>
  <si>
    <t>Driftsresultat, EBIT</t>
  </si>
  <si>
    <t>Finansielle omsetning og utgifter</t>
  </si>
  <si>
    <t>Renteinntekt</t>
  </si>
  <si>
    <t>Rentekostnader</t>
  </si>
  <si>
    <t>Summen av finansinntekter og -kostnader</t>
  </si>
  <si>
    <t>Fortjeneste før skatt</t>
  </si>
  <si>
    <t>Skatt</t>
  </si>
  <si>
    <t>Resultat</t>
  </si>
  <si>
    <t>KontantstrømoppstillingQ3 Y2</t>
  </si>
  <si>
    <t>Kontantstrøm fra drift</t>
  </si>
  <si>
    <t>Innbetalinger fra kunder</t>
  </si>
  <si>
    <t>Utbetaling til leverandører</t>
  </si>
  <si>
    <t>Utbetaling til ansatte</t>
  </si>
  <si>
    <t>Utbetaling til markedsføring og salg</t>
  </si>
  <si>
    <t>Utbetaling til strøm og andre faste avgifter</t>
  </si>
  <si>
    <t>Utbetaling til lager</t>
  </si>
  <si>
    <t>Renter betalt</t>
  </si>
  <si>
    <t>Innbetaling fra renter</t>
  </si>
  <si>
    <t>Selskapsskatt betalt</t>
  </si>
  <si>
    <t>Betalt lønnsskatt</t>
  </si>
  <si>
    <t>Sum utbetalinger fra drift</t>
  </si>
  <si>
    <t>Kontantstrøm fra investeringer</t>
  </si>
  <si>
    <t>Innkjøp av eiendom, anlegg og utstyr</t>
  </si>
  <si>
    <t>Obligasjonskjøp</t>
  </si>
  <si>
    <t>Netto innbetalinger fra investeringer</t>
  </si>
  <si>
    <t>Finansiering</t>
  </si>
  <si>
    <t>Inntekter fra utstedelse av aksjekapital</t>
  </si>
  <si>
    <t>Innbetaling ved opptak av ny gjeld</t>
  </si>
  <si>
    <t>Tilbakebetaling av lån</t>
  </si>
  <si>
    <t>Utbetalt utbytte</t>
  </si>
  <si>
    <t>Sum finansielle innbetalinger</t>
  </si>
  <si>
    <t>Netto økning i kontanter</t>
  </si>
  <si>
    <t>Inngående kasse og bank</t>
  </si>
  <si>
    <t>Inngående kassekreditt</t>
  </si>
  <si>
    <t>Utgående kasse og bank</t>
  </si>
  <si>
    <t>Utgående kassekreditt</t>
  </si>
  <si>
    <t>Eiendeler</t>
  </si>
  <si>
    <t>Q3 Y2</t>
  </si>
  <si>
    <t>Anleggsmidler</t>
  </si>
  <si>
    <t>Fabrikker</t>
  </si>
  <si>
    <t>Utsalgssted</t>
  </si>
  <si>
    <t>Totale faste eiendeler</t>
  </si>
  <si>
    <t>Immaterielle eiendeler</t>
  </si>
  <si>
    <t>Utviklet teknologi</t>
  </si>
  <si>
    <t>Produktpatenter</t>
  </si>
  <si>
    <t>Totale immaterielle eiendeler</t>
  </si>
  <si>
    <t>Finansielle instrumenter</t>
  </si>
  <si>
    <t>Obligasjoner</t>
  </si>
  <si>
    <t>Totale investeringer</t>
  </si>
  <si>
    <t>Omløpsmidler</t>
  </si>
  <si>
    <t>Råvarebeholdning</t>
  </si>
  <si>
    <t>Ferdigvarebeholdning</t>
  </si>
  <si>
    <t>Pågående lagerbeholdning</t>
  </si>
  <si>
    <t>Kundefordringer</t>
  </si>
  <si>
    <t>Renter mottatt</t>
  </si>
  <si>
    <t>Bankinnskudd og kontanter</t>
  </si>
  <si>
    <t>Totale omløpsmidler</t>
  </si>
  <si>
    <t>Totale eiendeler</t>
  </si>
  <si>
    <t>Egenkapital og Gjeld</t>
  </si>
  <si>
    <t>Egenkapital</t>
  </si>
  <si>
    <t>Aksjekapital</t>
  </si>
  <si>
    <t>Opptjent egenkapital</t>
  </si>
  <si>
    <t>Total egenkapital</t>
  </si>
  <si>
    <t>Langsiktig gjeld</t>
  </si>
  <si>
    <t>Langsiktig gjeldsbrev</t>
  </si>
  <si>
    <t>Total langsiktig gjeld</t>
  </si>
  <si>
    <t>Kortsiktig gjeld</t>
  </si>
  <si>
    <t>Betalbar andel av lån</t>
  </si>
  <si>
    <t>Overtrekk</t>
  </si>
  <si>
    <t>Leverandørgjeld</t>
  </si>
  <si>
    <t>Ansattgjeld</t>
  </si>
  <si>
    <t>Betalbar rente</t>
  </si>
  <si>
    <t>Betalbart utbytte</t>
  </si>
  <si>
    <t>Betalbar skatt</t>
  </si>
  <si>
    <t>Sum av kortsiktig gjeld</t>
  </si>
  <si>
    <t>Total gjeld og egenkapital</t>
  </si>
  <si>
    <t>ResultatregnskapQ2 Y2</t>
  </si>
  <si>
    <t>KontantstrømoppstillingQ2 Y2</t>
  </si>
  <si>
    <t>Q2 Y2</t>
  </si>
  <si>
    <t>Totalkapitalrentabilitet</t>
  </si>
  <si>
    <t>Egenkapitalrentabilitet</t>
  </si>
  <si>
    <t>Likviditetsgrad 1</t>
  </si>
  <si>
    <t>Likviditetsgrad 2</t>
  </si>
  <si>
    <t>Lånegrad</t>
  </si>
  <si>
    <t>Total gjeld</t>
  </si>
  <si>
    <t>Gjeldsgrad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</si>
</sst>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DD1"/>
        <bgColor indexed="64"/>
      </patternFill>
    </fill>
    <fill>
      <patternFill patternType="solid">
        <fgColor rgb="FF00F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 applyNumberFormat="1"/>
    <xf numFmtId="0" fontId="0" fillId="0" borderId="0" xfId="0"/>
    <xf numFmtId="0" fontId="0" fillId="2" borderId="0" xfId="0" applyNumberFormat="1" applyFill="1"/>
    <xf numFmtId="0" fontId="0" fillId="2" borderId="0" xfId="0" applyFill="1"/>
    <xf numFmtId="10" fontId="0" fillId="2" borderId="0" xfId="1" applyNumberFormat="1" applyFont="1" applyFill="1"/>
    <xf numFmtId="0" fontId="0" fillId="0" borderId="0" xfId="0" applyFill="1"/>
    <xf numFmtId="0" fontId="0" fillId="3" borderId="0" xfId="0" applyNumberFormat="1" applyFill="1"/>
    <xf numFmtId="0" fontId="0" fillId="4" borderId="0" xfId="0" applyNumberFormat="1" applyFill="1"/>
    <xf numFmtId="10" fontId="0" fillId="4" borderId="0" xfId="1" applyNumberFormat="1" applyFont="1" applyFill="1"/>
    <xf numFmtId="0" fontId="0" fillId="5" borderId="0" xfId="0" applyNumberFormat="1" applyFill="1"/>
    <xf numFmtId="0" fontId="0" fillId="6" borderId="0" xfId="0" applyNumberFormat="1" applyFill="1"/>
    <xf numFmtId="0" fontId="0" fillId="0" borderId="0" xfId="0" applyNumberFormat="1" applyFill="1"/>
    <xf numFmtId="0" fontId="0" fillId="7" borderId="0" xfId="0" applyNumberFormat="1" applyFill="1"/>
    <xf numFmtId="2" fontId="0" fillId="0" borderId="0" xfId="0" applyNumberFormat="1"/>
    <xf numFmtId="0" fontId="0" fillId="8" borderId="0" xfId="0" applyNumberFormat="1" applyFill="1"/>
    <xf numFmtId="2" fontId="0" fillId="8" borderId="0" xfId="0" applyNumberFormat="1" applyFill="1"/>
    <xf numFmtId="2" fontId="0" fillId="7" borderId="0" xfId="0" applyNumberFormat="1" applyFill="1"/>
    <xf numFmtId="2" fontId="0" fillId="5" borderId="0" xfId="0" applyNumberFormat="1" applyFill="1"/>
    <xf numFmtId="0" fontId="0" fillId="9" borderId="0" xfId="0" applyNumberFormat="1" applyFill="1"/>
    <xf numFmtId="2" fontId="0" fillId="9" borderId="0" xfId="0" applyNumberFormat="1" applyFill="1"/>
  </cellXfs>
  <cellStyles count="2">
    <cellStyle name="Normal" xfId="0" builtinId="0"/>
    <cellStyle name="Prosent" xfId="1" builtinId="5"/>
  </cellStyles>
  <dxfs count="0"/>
  <tableStyles count="0" defaultTableStyle="TableStyleMedium9" defaultPivotStyle="PivotStyleMedium4"/>
  <colors>
    <mruColors>
      <color rgb="FF00CDD1"/>
      <color rgb="FF00F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opLeftCell="A15" workbookViewId="0">
      <selection activeCell="B38" sqref="B38"/>
    </sheetView>
  </sheetViews>
  <sheetFormatPr baseColWidth="10" defaultRowHeight="16" x14ac:dyDescent="0.2"/>
  <cols>
    <col min="1" max="1" width="40.83203125" customWidth="1"/>
    <col min="2" max="4" width="10.83203125" customWidth="1"/>
    <col min="7" max="7" width="43.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G1" s="1" t="s">
        <v>104</v>
      </c>
      <c r="H1" s="1" t="s">
        <v>1</v>
      </c>
      <c r="I1" s="1" t="s">
        <v>2</v>
      </c>
      <c r="J1" s="1" t="s">
        <v>3</v>
      </c>
    </row>
    <row r="2" spans="1:10" x14ac:dyDescent="0.2">
      <c r="A2" t="s">
        <v>4</v>
      </c>
      <c r="G2" s="1" t="s">
        <v>4</v>
      </c>
      <c r="H2" s="1"/>
      <c r="I2" s="1"/>
      <c r="J2" s="1"/>
    </row>
    <row r="3" spans="1:10" x14ac:dyDescent="0.2">
      <c r="A3" t="s">
        <v>5</v>
      </c>
      <c r="B3">
        <v>994100</v>
      </c>
      <c r="C3">
        <v>994100</v>
      </c>
      <c r="D3">
        <v>0</v>
      </c>
      <c r="G3" s="1" t="s">
        <v>5</v>
      </c>
      <c r="H3" s="1">
        <v>1537500</v>
      </c>
      <c r="I3" s="1">
        <v>1537500</v>
      </c>
      <c r="J3" s="1">
        <v>0</v>
      </c>
    </row>
    <row r="4" spans="1:10" x14ac:dyDescent="0.2">
      <c r="A4" t="s">
        <v>6</v>
      </c>
      <c r="B4">
        <v>5000</v>
      </c>
      <c r="C4">
        <v>0</v>
      </c>
      <c r="D4">
        <v>5000</v>
      </c>
      <c r="G4" s="1" t="s">
        <v>6</v>
      </c>
      <c r="H4" s="1">
        <v>5000</v>
      </c>
      <c r="I4" s="1">
        <v>0</v>
      </c>
      <c r="J4" s="1">
        <v>5000</v>
      </c>
    </row>
    <row r="5" spans="1:10" x14ac:dyDescent="0.2">
      <c r="A5" t="s">
        <v>7</v>
      </c>
      <c r="B5">
        <v>999100</v>
      </c>
      <c r="C5">
        <v>994100</v>
      </c>
      <c r="D5">
        <v>5000</v>
      </c>
      <c r="G5" s="1" t="s">
        <v>7</v>
      </c>
      <c r="H5" s="1">
        <v>1542500</v>
      </c>
      <c r="I5" s="1">
        <v>1537500</v>
      </c>
      <c r="J5" s="1">
        <v>5000</v>
      </c>
    </row>
    <row r="6" spans="1:10" x14ac:dyDescent="0.2">
      <c r="A6" t="s">
        <v>8</v>
      </c>
      <c r="G6" s="1" t="s">
        <v>8</v>
      </c>
      <c r="H6" s="1"/>
      <c r="I6" s="1"/>
      <c r="J6" s="1"/>
    </row>
    <row r="7" spans="1:10" x14ac:dyDescent="0.2">
      <c r="A7" t="s">
        <v>9</v>
      </c>
      <c r="B7">
        <v>0</v>
      </c>
      <c r="C7">
        <v>0</v>
      </c>
      <c r="D7">
        <v>0</v>
      </c>
      <c r="G7" s="1" t="s">
        <v>9</v>
      </c>
      <c r="H7" s="1">
        <v>0</v>
      </c>
      <c r="I7" s="1">
        <v>0</v>
      </c>
      <c r="J7" s="1">
        <v>0</v>
      </c>
    </row>
    <row r="8" spans="1:10" x14ac:dyDescent="0.2">
      <c r="A8" t="s">
        <v>10</v>
      </c>
      <c r="B8">
        <v>221552.54</v>
      </c>
      <c r="C8">
        <v>221500</v>
      </c>
      <c r="D8">
        <v>52.540000000008149</v>
      </c>
      <c r="G8" s="1" t="s">
        <v>10</v>
      </c>
      <c r="H8" s="1">
        <v>262139</v>
      </c>
      <c r="I8" s="1">
        <v>256331</v>
      </c>
      <c r="J8" s="1">
        <v>5808</v>
      </c>
    </row>
    <row r="9" spans="1:10" x14ac:dyDescent="0.2">
      <c r="A9" t="s">
        <v>11</v>
      </c>
      <c r="B9">
        <v>471200</v>
      </c>
      <c r="C9">
        <v>471200</v>
      </c>
      <c r="D9">
        <v>0</v>
      </c>
      <c r="G9" s="1" t="s">
        <v>11</v>
      </c>
      <c r="H9" s="1">
        <v>729200</v>
      </c>
      <c r="I9" s="1">
        <v>735200</v>
      </c>
      <c r="J9" s="1">
        <v>-6000</v>
      </c>
    </row>
    <row r="10" spans="1:10" x14ac:dyDescent="0.2">
      <c r="A10" t="s">
        <v>12</v>
      </c>
      <c r="B10">
        <v>522.72</v>
      </c>
      <c r="C10">
        <v>0</v>
      </c>
      <c r="D10">
        <v>522.72</v>
      </c>
      <c r="G10" s="1" t="s">
        <v>12</v>
      </c>
      <c r="H10" s="1">
        <v>58080</v>
      </c>
      <c r="I10" s="1">
        <v>58080</v>
      </c>
      <c r="J10" s="1">
        <v>0</v>
      </c>
    </row>
    <row r="11" spans="1:10" x14ac:dyDescent="0.2">
      <c r="A11" t="s">
        <v>13</v>
      </c>
      <c r="B11">
        <v>0</v>
      </c>
      <c r="C11">
        <v>0</v>
      </c>
      <c r="D11">
        <v>0</v>
      </c>
      <c r="G11" s="1" t="s">
        <v>13</v>
      </c>
      <c r="H11" s="1">
        <v>0</v>
      </c>
      <c r="I11" s="1">
        <v>0</v>
      </c>
      <c r="J11" s="1">
        <v>0</v>
      </c>
    </row>
    <row r="12" spans="1:10" x14ac:dyDescent="0.2">
      <c r="A12" t="s">
        <v>14</v>
      </c>
      <c r="B12">
        <v>693275.26</v>
      </c>
      <c r="C12">
        <v>692700</v>
      </c>
      <c r="D12">
        <v>575.26000000000931</v>
      </c>
      <c r="G12" s="1" t="s">
        <v>14</v>
      </c>
      <c r="H12" s="1">
        <v>1049419</v>
      </c>
      <c r="I12" s="1">
        <v>1049611</v>
      </c>
      <c r="J12" s="1">
        <v>-192</v>
      </c>
    </row>
    <row r="13" spans="1:10" x14ac:dyDescent="0.2">
      <c r="A13" t="s">
        <v>15</v>
      </c>
      <c r="B13">
        <v>305824.74</v>
      </c>
      <c r="C13">
        <v>301400</v>
      </c>
      <c r="D13">
        <v>4424.7399999999907</v>
      </c>
      <c r="G13" s="1" t="s">
        <v>15</v>
      </c>
      <c r="H13" s="1">
        <v>493081</v>
      </c>
      <c r="I13" s="1">
        <v>487889</v>
      </c>
      <c r="J13" s="1">
        <v>5192</v>
      </c>
    </row>
    <row r="14" spans="1:10" x14ac:dyDescent="0.2">
      <c r="A14" t="s">
        <v>16</v>
      </c>
      <c r="G14" s="1" t="s">
        <v>16</v>
      </c>
      <c r="H14" s="1"/>
      <c r="I14" s="1"/>
      <c r="J14" s="1"/>
    </row>
    <row r="15" spans="1:10" x14ac:dyDescent="0.2">
      <c r="A15" t="s">
        <v>17</v>
      </c>
      <c r="B15">
        <v>0</v>
      </c>
      <c r="C15">
        <v>0</v>
      </c>
      <c r="D15">
        <v>0</v>
      </c>
      <c r="G15" s="1" t="s">
        <v>17</v>
      </c>
      <c r="H15" s="1">
        <v>0</v>
      </c>
      <c r="I15" s="1">
        <v>0</v>
      </c>
      <c r="J15" s="1">
        <v>0</v>
      </c>
    </row>
    <row r="16" spans="1:10" x14ac:dyDescent="0.2">
      <c r="A16" t="s">
        <v>18</v>
      </c>
      <c r="B16">
        <v>10000</v>
      </c>
      <c r="C16">
        <v>10000</v>
      </c>
      <c r="D16">
        <v>0</v>
      </c>
      <c r="G16" s="1" t="s">
        <v>18</v>
      </c>
      <c r="H16" s="1">
        <v>45000</v>
      </c>
      <c r="I16" s="1">
        <v>45000</v>
      </c>
      <c r="J16" s="1">
        <v>0</v>
      </c>
    </row>
    <row r="17" spans="1:10" x14ac:dyDescent="0.2">
      <c r="A17" t="s">
        <v>19</v>
      </c>
      <c r="B17">
        <v>0</v>
      </c>
      <c r="C17">
        <v>0</v>
      </c>
      <c r="D17">
        <v>0</v>
      </c>
      <c r="G17" s="1" t="s">
        <v>19</v>
      </c>
      <c r="H17" s="1">
        <v>0</v>
      </c>
      <c r="I17" s="1">
        <v>0</v>
      </c>
      <c r="J17" s="1">
        <v>0</v>
      </c>
    </row>
    <row r="18" spans="1:10" x14ac:dyDescent="0.2">
      <c r="A18" t="s">
        <v>20</v>
      </c>
      <c r="B18">
        <v>0</v>
      </c>
      <c r="C18">
        <v>0</v>
      </c>
      <c r="D18">
        <v>0</v>
      </c>
      <c r="G18" s="1" t="s">
        <v>20</v>
      </c>
      <c r="H18" s="1">
        <v>0</v>
      </c>
      <c r="I18" s="1">
        <v>0</v>
      </c>
      <c r="J18" s="1">
        <v>0</v>
      </c>
    </row>
    <row r="19" spans="1:10" x14ac:dyDescent="0.2">
      <c r="A19" t="s">
        <v>21</v>
      </c>
      <c r="B19">
        <v>0</v>
      </c>
      <c r="C19">
        <v>0</v>
      </c>
      <c r="D19">
        <v>0</v>
      </c>
      <c r="G19" s="1" t="s">
        <v>21</v>
      </c>
      <c r="H19" s="1">
        <v>0</v>
      </c>
      <c r="I19" s="1">
        <v>0</v>
      </c>
      <c r="J19" s="1">
        <v>0</v>
      </c>
    </row>
    <row r="20" spans="1:10" x14ac:dyDescent="0.2">
      <c r="A20" t="s">
        <v>22</v>
      </c>
      <c r="B20">
        <v>0</v>
      </c>
      <c r="C20">
        <v>0</v>
      </c>
      <c r="D20">
        <v>0</v>
      </c>
      <c r="G20" s="1" t="s">
        <v>22</v>
      </c>
      <c r="H20" s="1">
        <v>0</v>
      </c>
      <c r="I20" s="1">
        <v>0</v>
      </c>
      <c r="J20" s="1">
        <v>0</v>
      </c>
    </row>
    <row r="21" spans="1:10" x14ac:dyDescent="0.2">
      <c r="A21" t="s">
        <v>23</v>
      </c>
      <c r="B21">
        <v>110000</v>
      </c>
      <c r="C21">
        <v>110000</v>
      </c>
      <c r="D21">
        <v>0</v>
      </c>
      <c r="G21" s="1" t="s">
        <v>23</v>
      </c>
      <c r="H21" s="1">
        <v>90000</v>
      </c>
      <c r="I21" s="1">
        <v>90000</v>
      </c>
      <c r="J21" s="1">
        <v>0</v>
      </c>
    </row>
    <row r="22" spans="1:10" x14ac:dyDescent="0.2">
      <c r="A22" t="s">
        <v>24</v>
      </c>
      <c r="B22">
        <v>2045</v>
      </c>
      <c r="C22">
        <v>2045</v>
      </c>
      <c r="D22">
        <v>0</v>
      </c>
      <c r="G22" s="1" t="s">
        <v>24</v>
      </c>
      <c r="H22" s="1">
        <v>2545</v>
      </c>
      <c r="I22" s="1">
        <v>2545</v>
      </c>
      <c r="J22" s="1">
        <v>0</v>
      </c>
    </row>
    <row r="23" spans="1:10" x14ac:dyDescent="0.2">
      <c r="A23" t="s">
        <v>25</v>
      </c>
      <c r="B23">
        <v>52498</v>
      </c>
      <c r="C23">
        <v>52498</v>
      </c>
      <c r="D23">
        <v>0</v>
      </c>
      <c r="G23" s="1" t="s">
        <v>25</v>
      </c>
      <c r="H23" s="1">
        <v>47498</v>
      </c>
      <c r="I23" s="1">
        <v>47500</v>
      </c>
      <c r="J23" s="1">
        <v>-2</v>
      </c>
    </row>
    <row r="24" spans="1:10" x14ac:dyDescent="0.2">
      <c r="A24" t="s">
        <v>26</v>
      </c>
      <c r="B24">
        <v>0</v>
      </c>
      <c r="C24">
        <v>0</v>
      </c>
      <c r="D24">
        <v>0</v>
      </c>
      <c r="G24" s="1" t="s">
        <v>26</v>
      </c>
      <c r="H24" s="1">
        <v>0</v>
      </c>
      <c r="I24" s="1">
        <v>0</v>
      </c>
      <c r="J24" s="1">
        <v>0</v>
      </c>
    </row>
    <row r="25" spans="1:10" x14ac:dyDescent="0.2">
      <c r="A25" t="s">
        <v>27</v>
      </c>
      <c r="B25">
        <v>174543</v>
      </c>
      <c r="C25">
        <v>174543</v>
      </c>
      <c r="D25">
        <v>0</v>
      </c>
      <c r="G25" s="1" t="s">
        <v>27</v>
      </c>
      <c r="H25" s="1">
        <v>185043</v>
      </c>
      <c r="I25" s="1">
        <v>185045</v>
      </c>
      <c r="J25" s="1">
        <v>-2</v>
      </c>
    </row>
    <row r="26" spans="1:10" x14ac:dyDescent="0.2">
      <c r="A26" t="s">
        <v>28</v>
      </c>
      <c r="B26">
        <v>131281.74</v>
      </c>
      <c r="C26">
        <v>126857</v>
      </c>
      <c r="D26">
        <v>4424.7399999999907</v>
      </c>
      <c r="G26" s="1" t="s">
        <v>28</v>
      </c>
      <c r="H26" s="1">
        <v>308038</v>
      </c>
      <c r="I26" s="1">
        <v>302844</v>
      </c>
      <c r="J26" s="1">
        <v>5194</v>
      </c>
    </row>
    <row r="27" spans="1:10" x14ac:dyDescent="0.2">
      <c r="A27" t="s">
        <v>29</v>
      </c>
      <c r="G27" s="1" t="s">
        <v>29</v>
      </c>
      <c r="H27" s="1"/>
      <c r="I27" s="1"/>
      <c r="J27" s="1"/>
    </row>
    <row r="28" spans="1:10" x14ac:dyDescent="0.2">
      <c r="A28" t="s">
        <v>30</v>
      </c>
      <c r="B28">
        <v>0</v>
      </c>
      <c r="C28">
        <v>0</v>
      </c>
      <c r="D28">
        <v>0</v>
      </c>
      <c r="G28" s="1" t="s">
        <v>30</v>
      </c>
      <c r="H28" s="1">
        <v>0</v>
      </c>
      <c r="I28" s="1">
        <v>0</v>
      </c>
      <c r="J28" s="1">
        <v>0</v>
      </c>
    </row>
    <row r="29" spans="1:10" x14ac:dyDescent="0.2">
      <c r="A29" s="2" t="s">
        <v>31</v>
      </c>
      <c r="B29" s="2">
        <v>13874.11</v>
      </c>
      <c r="C29">
        <v>13874.11</v>
      </c>
      <c r="D29">
        <v>0</v>
      </c>
      <c r="G29" s="1" t="s">
        <v>31</v>
      </c>
      <c r="H29" s="1">
        <v>11386.78</v>
      </c>
      <c r="I29" s="1">
        <v>11387</v>
      </c>
      <c r="J29" s="1">
        <v>-0.21999999999934516</v>
      </c>
    </row>
    <row r="30" spans="1:10" x14ac:dyDescent="0.2">
      <c r="A30" t="s">
        <v>32</v>
      </c>
      <c r="B30">
        <v>-13874.11</v>
      </c>
      <c r="C30">
        <v>-13874.11</v>
      </c>
      <c r="D30">
        <v>0</v>
      </c>
      <c r="G30" s="1" t="s">
        <v>32</v>
      </c>
      <c r="H30" s="1">
        <v>-11386.78</v>
      </c>
      <c r="I30" s="1">
        <v>-11387</v>
      </c>
      <c r="J30" s="1">
        <v>0.21999999999934516</v>
      </c>
    </row>
    <row r="31" spans="1:10" x14ac:dyDescent="0.2">
      <c r="A31" t="s">
        <v>33</v>
      </c>
      <c r="B31">
        <v>117407.63</v>
      </c>
      <c r="C31">
        <v>112982.89</v>
      </c>
      <c r="D31">
        <v>4424.7400000000052</v>
      </c>
      <c r="G31" s="1" t="s">
        <v>33</v>
      </c>
      <c r="H31" s="1">
        <v>296651.21999999997</v>
      </c>
      <c r="I31" s="1">
        <v>291457</v>
      </c>
      <c r="J31" s="1">
        <v>5194.2199999999721</v>
      </c>
    </row>
    <row r="32" spans="1:10" x14ac:dyDescent="0.2">
      <c r="A32" t="s">
        <v>34</v>
      </c>
      <c r="B32">
        <v>0</v>
      </c>
      <c r="C32">
        <v>0</v>
      </c>
      <c r="D32">
        <v>0</v>
      </c>
      <c r="G32" s="1" t="s">
        <v>34</v>
      </c>
      <c r="H32" s="1">
        <v>0</v>
      </c>
      <c r="I32" s="1">
        <v>0</v>
      </c>
      <c r="J32" s="1">
        <v>0</v>
      </c>
    </row>
    <row r="33" spans="1:10" x14ac:dyDescent="0.2">
      <c r="A33" s="6" t="s">
        <v>35</v>
      </c>
      <c r="B33" s="6">
        <v>117407.63</v>
      </c>
      <c r="C33">
        <v>112982.89</v>
      </c>
      <c r="D33">
        <v>4424.7400000000052</v>
      </c>
      <c r="G33" s="5" t="s">
        <v>35</v>
      </c>
      <c r="H33" s="5">
        <v>296651.21999999997</v>
      </c>
      <c r="I33" s="1">
        <v>291457</v>
      </c>
      <c r="J33" s="1">
        <v>5194.2199999999721</v>
      </c>
    </row>
  </sheetData>
  <pageMargins left="0.7" right="0.7" top="0.75" bottom="0.75" header="0.3" footer="0.3"/>
  <ignoredErrors>
    <ignoredError sqref="A1:D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topLeftCell="A18" workbookViewId="0">
      <selection activeCell="O22" sqref="O22"/>
    </sheetView>
  </sheetViews>
  <sheetFormatPr baseColWidth="10" defaultRowHeight="16" x14ac:dyDescent="0.2"/>
  <cols>
    <col min="1" max="1" width="40.83203125" customWidth="1"/>
    <col min="2" max="4" width="10.83203125" customWidth="1"/>
    <col min="7" max="7" width="47.5" customWidth="1"/>
  </cols>
  <sheetData>
    <row r="1" spans="1:10" x14ac:dyDescent="0.2">
      <c r="A1" t="s">
        <v>36</v>
      </c>
      <c r="B1" t="s">
        <v>1</v>
      </c>
      <c r="C1" t="s">
        <v>2</v>
      </c>
      <c r="D1" t="s">
        <v>3</v>
      </c>
      <c r="G1" s="1" t="s">
        <v>105</v>
      </c>
      <c r="H1" s="1" t="s">
        <v>1</v>
      </c>
      <c r="I1" s="1" t="s">
        <v>2</v>
      </c>
      <c r="J1" s="1" t="s">
        <v>3</v>
      </c>
    </row>
    <row r="2" spans="1:10" x14ac:dyDescent="0.2">
      <c r="A2" t="s">
        <v>37</v>
      </c>
      <c r="G2" s="1" t="s">
        <v>37</v>
      </c>
      <c r="H2" s="1"/>
      <c r="I2" s="1"/>
      <c r="J2" s="1"/>
    </row>
    <row r="3" spans="1:10" x14ac:dyDescent="0.2">
      <c r="A3" t="s">
        <v>38</v>
      </c>
      <c r="B3">
        <v>685900</v>
      </c>
      <c r="C3">
        <v>685900</v>
      </c>
      <c r="D3">
        <v>0</v>
      </c>
      <c r="G3" s="1" t="s">
        <v>38</v>
      </c>
      <c r="H3" s="1">
        <v>1208600</v>
      </c>
      <c r="I3" s="1">
        <v>1208600</v>
      </c>
      <c r="J3" s="1">
        <v>0</v>
      </c>
    </row>
    <row r="4" spans="1:10" x14ac:dyDescent="0.2">
      <c r="A4" t="s">
        <v>39</v>
      </c>
      <c r="B4">
        <v>-431056</v>
      </c>
      <c r="C4">
        <v>-431056</v>
      </c>
      <c r="D4">
        <v>0</v>
      </c>
      <c r="G4" s="1" t="s">
        <v>39</v>
      </c>
      <c r="H4" s="1">
        <v>-777280</v>
      </c>
      <c r="I4" s="1">
        <v>-793280</v>
      </c>
      <c r="J4" s="1">
        <v>16000</v>
      </c>
    </row>
    <row r="5" spans="1:10" x14ac:dyDescent="0.2">
      <c r="A5" t="s">
        <v>40</v>
      </c>
      <c r="B5">
        <v>-198820</v>
      </c>
      <c r="C5">
        <v>-198820</v>
      </c>
      <c r="D5">
        <v>0</v>
      </c>
      <c r="G5" s="1" t="s">
        <v>40</v>
      </c>
      <c r="H5" s="1">
        <v>-256331</v>
      </c>
      <c r="I5" s="1">
        <v>-256331</v>
      </c>
      <c r="J5" s="1">
        <v>0</v>
      </c>
    </row>
    <row r="6" spans="1:10" x14ac:dyDescent="0.2">
      <c r="A6" t="s">
        <v>41</v>
      </c>
      <c r="B6">
        <v>-10000</v>
      </c>
      <c r="C6">
        <v>-10000</v>
      </c>
      <c r="D6">
        <v>0</v>
      </c>
      <c r="G6" s="1" t="s">
        <v>41</v>
      </c>
      <c r="H6" s="1">
        <v>-45000</v>
      </c>
      <c r="I6" s="1">
        <v>-45000</v>
      </c>
      <c r="J6" s="1">
        <v>0</v>
      </c>
    </row>
    <row r="7" spans="1:10" x14ac:dyDescent="0.2">
      <c r="A7" t="s">
        <v>42</v>
      </c>
      <c r="B7">
        <v>-110000</v>
      </c>
      <c r="C7">
        <v>-110000</v>
      </c>
      <c r="D7">
        <v>0</v>
      </c>
      <c r="G7" s="1" t="s">
        <v>42</v>
      </c>
      <c r="H7" s="1">
        <v>-90000</v>
      </c>
      <c r="I7" s="1">
        <v>-90000</v>
      </c>
      <c r="J7" s="1">
        <v>0</v>
      </c>
    </row>
    <row r="8" spans="1:10" x14ac:dyDescent="0.2">
      <c r="A8" t="s">
        <v>43</v>
      </c>
      <c r="B8">
        <v>-2045</v>
      </c>
      <c r="C8">
        <v>-2045</v>
      </c>
      <c r="D8">
        <v>0</v>
      </c>
      <c r="G8" s="1" t="s">
        <v>43</v>
      </c>
      <c r="H8" s="1">
        <v>-2545</v>
      </c>
      <c r="I8" s="1">
        <v>-2545</v>
      </c>
      <c r="J8" s="1">
        <v>0</v>
      </c>
    </row>
    <row r="9" spans="1:10" x14ac:dyDescent="0.2">
      <c r="A9" t="s">
        <v>44</v>
      </c>
      <c r="B9">
        <v>-13874.11</v>
      </c>
      <c r="C9">
        <v>-13874.11</v>
      </c>
      <c r="D9">
        <v>0</v>
      </c>
      <c r="G9" s="1" t="s">
        <v>44</v>
      </c>
      <c r="H9" s="1">
        <v>-11386.779999999999</v>
      </c>
      <c r="I9" s="1">
        <v>-11387</v>
      </c>
      <c r="J9" s="1">
        <v>0.22000000000116415</v>
      </c>
    </row>
    <row r="10" spans="1:10" x14ac:dyDescent="0.2">
      <c r="A10" t="s">
        <v>45</v>
      </c>
      <c r="B10">
        <v>0</v>
      </c>
      <c r="C10">
        <v>0</v>
      </c>
      <c r="D10">
        <v>0</v>
      </c>
      <c r="G10" s="1" t="s">
        <v>45</v>
      </c>
      <c r="H10" s="1">
        <v>0</v>
      </c>
      <c r="I10" s="1">
        <v>0</v>
      </c>
      <c r="J10" s="1">
        <v>0</v>
      </c>
    </row>
    <row r="11" spans="1:10" x14ac:dyDescent="0.2">
      <c r="A11" t="s">
        <v>46</v>
      </c>
      <c r="B11">
        <v>0</v>
      </c>
      <c r="C11">
        <v>0</v>
      </c>
      <c r="D11">
        <v>0</v>
      </c>
      <c r="G11" s="1" t="s">
        <v>46</v>
      </c>
      <c r="H11" s="1">
        <v>0</v>
      </c>
      <c r="I11" s="1">
        <v>0</v>
      </c>
      <c r="J11" s="1">
        <v>0</v>
      </c>
    </row>
    <row r="12" spans="1:10" x14ac:dyDescent="0.2">
      <c r="A12" t="s">
        <v>47</v>
      </c>
      <c r="B12">
        <v>0</v>
      </c>
      <c r="C12">
        <v>0</v>
      </c>
      <c r="D12">
        <v>0</v>
      </c>
      <c r="G12" s="1" t="s">
        <v>47</v>
      </c>
      <c r="H12" s="1">
        <v>0</v>
      </c>
      <c r="I12" s="1">
        <v>0</v>
      </c>
      <c r="J12" s="1">
        <v>0</v>
      </c>
    </row>
    <row r="13" spans="1:10" x14ac:dyDescent="0.2">
      <c r="A13" t="s">
        <v>6</v>
      </c>
      <c r="B13">
        <v>5000</v>
      </c>
      <c r="C13">
        <v>0</v>
      </c>
      <c r="D13">
        <v>5000</v>
      </c>
      <c r="G13" s="1" t="s">
        <v>6</v>
      </c>
      <c r="H13" s="1">
        <v>5000</v>
      </c>
      <c r="I13" s="1">
        <v>0</v>
      </c>
      <c r="J13" s="1">
        <v>5000</v>
      </c>
    </row>
    <row r="14" spans="1:10" x14ac:dyDescent="0.2">
      <c r="A14" t="s">
        <v>48</v>
      </c>
      <c r="B14">
        <v>-74895.11</v>
      </c>
      <c r="C14">
        <v>-79895.11</v>
      </c>
      <c r="D14">
        <v>5000</v>
      </c>
      <c r="G14" s="1" t="s">
        <v>48</v>
      </c>
      <c r="H14" s="1">
        <v>31057.22</v>
      </c>
      <c r="I14" s="1">
        <v>10057</v>
      </c>
      <c r="J14" s="1">
        <v>21000.22</v>
      </c>
    </row>
    <row r="15" spans="1:10" x14ac:dyDescent="0.2">
      <c r="A15" t="s">
        <v>49</v>
      </c>
      <c r="G15" s="1" t="s">
        <v>49</v>
      </c>
      <c r="H15" s="1"/>
      <c r="I15" s="1"/>
      <c r="J15" s="1"/>
    </row>
    <row r="16" spans="1:10" x14ac:dyDescent="0.2">
      <c r="A16" t="s">
        <v>50</v>
      </c>
      <c r="B16">
        <v>-100000</v>
      </c>
      <c r="C16">
        <v>-100000</v>
      </c>
      <c r="D16">
        <v>0</v>
      </c>
      <c r="G16" s="1" t="s">
        <v>50</v>
      </c>
      <c r="H16" s="1">
        <v>-100000</v>
      </c>
      <c r="I16" s="1">
        <v>-100000</v>
      </c>
      <c r="J16" s="1">
        <v>0</v>
      </c>
    </row>
    <row r="17" spans="1:10" x14ac:dyDescent="0.2">
      <c r="A17" t="s">
        <v>20</v>
      </c>
      <c r="B17">
        <v>-83333.333333333328</v>
      </c>
      <c r="C17">
        <v>-83333.333333333328</v>
      </c>
      <c r="D17">
        <v>0</v>
      </c>
      <c r="G17" s="1" t="s">
        <v>20</v>
      </c>
      <c r="H17" s="1">
        <v>-83333.333333333328</v>
      </c>
      <c r="I17" s="1">
        <v>-83333</v>
      </c>
      <c r="J17" s="1">
        <v>-0.33333333332848269</v>
      </c>
    </row>
    <row r="18" spans="1:10" x14ac:dyDescent="0.2">
      <c r="A18" t="s">
        <v>51</v>
      </c>
      <c r="B18">
        <v>0</v>
      </c>
      <c r="C18">
        <v>0</v>
      </c>
      <c r="D18">
        <v>0</v>
      </c>
      <c r="G18" s="1" t="s">
        <v>51</v>
      </c>
      <c r="H18" s="1">
        <v>0</v>
      </c>
      <c r="I18" s="1">
        <v>0</v>
      </c>
      <c r="J18" s="1">
        <v>0</v>
      </c>
    </row>
    <row r="19" spans="1:10" x14ac:dyDescent="0.2">
      <c r="A19" t="s">
        <v>52</v>
      </c>
      <c r="B19">
        <v>-183333.33</v>
      </c>
      <c r="C19">
        <v>-183333.33</v>
      </c>
      <c r="D19">
        <v>0</v>
      </c>
      <c r="G19" s="1" t="s">
        <v>52</v>
      </c>
      <c r="H19" s="1">
        <v>-183333.33</v>
      </c>
      <c r="I19" s="1">
        <v>-183333</v>
      </c>
      <c r="J19" s="1">
        <v>-0.32999999998719431</v>
      </c>
    </row>
    <row r="20" spans="1:10" x14ac:dyDescent="0.2">
      <c r="A20" t="s">
        <v>53</v>
      </c>
      <c r="G20" s="1" t="s">
        <v>53</v>
      </c>
      <c r="H20" s="1"/>
      <c r="I20" s="1"/>
      <c r="J20" s="1"/>
    </row>
    <row r="21" spans="1:10" x14ac:dyDescent="0.2">
      <c r="A21" t="s">
        <v>54</v>
      </c>
      <c r="B21">
        <v>0</v>
      </c>
      <c r="C21">
        <v>0</v>
      </c>
      <c r="D21">
        <v>0</v>
      </c>
      <c r="G21" s="1" t="s">
        <v>54</v>
      </c>
      <c r="H21" s="1">
        <v>0</v>
      </c>
      <c r="I21" s="1">
        <v>0</v>
      </c>
      <c r="J21" s="1">
        <v>0</v>
      </c>
    </row>
    <row r="22" spans="1:10" x14ac:dyDescent="0.2">
      <c r="A22" t="s">
        <v>55</v>
      </c>
      <c r="B22">
        <v>600000</v>
      </c>
      <c r="C22">
        <v>600000</v>
      </c>
      <c r="D22">
        <v>0</v>
      </c>
      <c r="G22" s="1" t="s">
        <v>55</v>
      </c>
      <c r="H22" s="1">
        <v>200000</v>
      </c>
      <c r="I22" s="1">
        <v>200000</v>
      </c>
      <c r="J22" s="1">
        <v>0</v>
      </c>
    </row>
    <row r="23" spans="1:10" x14ac:dyDescent="0.2">
      <c r="A23" t="s">
        <v>56</v>
      </c>
      <c r="B23">
        <v>-123544.45000000001</v>
      </c>
      <c r="C23">
        <v>-123544.45000000001</v>
      </c>
      <c r="D23">
        <v>0</v>
      </c>
      <c r="G23" s="1" t="s">
        <v>56</v>
      </c>
      <c r="H23" s="1">
        <v>-73187.989999999991</v>
      </c>
      <c r="I23" s="1">
        <v>-73188</v>
      </c>
      <c r="J23" s="1">
        <v>1.0000000009313226E-2</v>
      </c>
    </row>
    <row r="24" spans="1:10" x14ac:dyDescent="0.2">
      <c r="A24" t="s">
        <v>57</v>
      </c>
      <c r="B24">
        <v>0</v>
      </c>
      <c r="C24">
        <v>0</v>
      </c>
      <c r="D24">
        <v>0</v>
      </c>
      <c r="G24" s="1" t="s">
        <v>57</v>
      </c>
      <c r="H24" s="1">
        <v>0</v>
      </c>
      <c r="I24" s="1">
        <v>0</v>
      </c>
      <c r="J24" s="1">
        <v>0</v>
      </c>
    </row>
    <row r="25" spans="1:10" x14ac:dyDescent="0.2">
      <c r="A25" t="s">
        <v>58</v>
      </c>
      <c r="B25">
        <v>476455.55</v>
      </c>
      <c r="C25">
        <v>476455.55</v>
      </c>
      <c r="D25">
        <v>0</v>
      </c>
      <c r="G25" s="1" t="s">
        <v>58</v>
      </c>
      <c r="H25" s="1">
        <v>126812.01</v>
      </c>
      <c r="I25" s="1">
        <v>126812</v>
      </c>
      <c r="J25" s="1">
        <v>9.9999999947613105E-3</v>
      </c>
    </row>
    <row r="26" spans="1:10" x14ac:dyDescent="0.2">
      <c r="A26" t="s">
        <v>59</v>
      </c>
      <c r="B26">
        <v>218227.11</v>
      </c>
      <c r="C26">
        <v>213227.11</v>
      </c>
      <c r="D26">
        <v>5000</v>
      </c>
      <c r="G26" s="1" t="s">
        <v>59</v>
      </c>
      <c r="H26" s="1">
        <v>-25464.1</v>
      </c>
      <c r="I26" s="1">
        <v>-46464</v>
      </c>
      <c r="J26" s="1">
        <v>20999.9</v>
      </c>
    </row>
    <row r="27" spans="1:10" x14ac:dyDescent="0.2">
      <c r="A27" t="s">
        <v>60</v>
      </c>
      <c r="B27">
        <v>111142.84</v>
      </c>
      <c r="C27">
        <v>111142.84</v>
      </c>
      <c r="D27">
        <v>0</v>
      </c>
      <c r="G27" s="1" t="s">
        <v>60</v>
      </c>
      <c r="H27" s="1">
        <v>136606.94</v>
      </c>
      <c r="I27" s="1">
        <v>136606.94</v>
      </c>
      <c r="J27" s="1">
        <v>0</v>
      </c>
    </row>
    <row r="28" spans="1:10" x14ac:dyDescent="0.2">
      <c r="A28" t="s">
        <v>61</v>
      </c>
      <c r="B28">
        <v>0</v>
      </c>
      <c r="C28">
        <v>0</v>
      </c>
      <c r="D28">
        <v>0</v>
      </c>
      <c r="G28" s="1" t="s">
        <v>61</v>
      </c>
      <c r="H28" s="1">
        <v>0</v>
      </c>
      <c r="I28" s="1">
        <v>0</v>
      </c>
      <c r="J28" s="1">
        <v>0</v>
      </c>
    </row>
    <row r="29" spans="1:10" x14ac:dyDescent="0.2">
      <c r="A29" t="s">
        <v>62</v>
      </c>
      <c r="B29">
        <v>329369.95</v>
      </c>
      <c r="C29">
        <v>324369.95</v>
      </c>
      <c r="D29">
        <v>5000</v>
      </c>
      <c r="G29" s="1" t="s">
        <v>62</v>
      </c>
      <c r="H29" s="1">
        <v>111142.84</v>
      </c>
      <c r="I29" s="1">
        <v>90142.94</v>
      </c>
      <c r="J29" s="1">
        <v>20999.899999999994</v>
      </c>
    </row>
    <row r="30" spans="1:10" x14ac:dyDescent="0.2">
      <c r="A30" t="s">
        <v>63</v>
      </c>
      <c r="B30">
        <v>0</v>
      </c>
      <c r="C30">
        <v>0</v>
      </c>
      <c r="D30">
        <v>0</v>
      </c>
      <c r="G30" s="1" t="s">
        <v>63</v>
      </c>
      <c r="H30" s="1">
        <v>0</v>
      </c>
      <c r="I30" s="1">
        <v>0</v>
      </c>
      <c r="J30" s="1">
        <v>0</v>
      </c>
    </row>
  </sheetData>
  <pageMargins left="0.7" right="0.7" top="0.75" bottom="0.75" header="0.3" footer="0.3"/>
  <ignoredErrors>
    <ignoredError sqref="A1:D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>
      <selection activeCell="D27" sqref="D27"/>
    </sheetView>
  </sheetViews>
  <sheetFormatPr baseColWidth="10" defaultRowHeight="16" x14ac:dyDescent="0.2"/>
  <cols>
    <col min="1" max="1" width="40.83203125" customWidth="1"/>
    <col min="2" max="3" width="10.83203125" customWidth="1"/>
    <col min="4" max="4" width="28.5" customWidth="1"/>
  </cols>
  <sheetData>
    <row r="1" spans="1:5" x14ac:dyDescent="0.2">
      <c r="A1" t="s">
        <v>64</v>
      </c>
      <c r="B1" t="s">
        <v>65</v>
      </c>
      <c r="D1" s="1" t="s">
        <v>64</v>
      </c>
      <c r="E1" s="1" t="s">
        <v>106</v>
      </c>
    </row>
    <row r="2" spans="1:5" x14ac:dyDescent="0.2">
      <c r="A2" t="s">
        <v>66</v>
      </c>
      <c r="D2" s="1" t="s">
        <v>66</v>
      </c>
      <c r="E2" s="1"/>
    </row>
    <row r="3" spans="1:5" x14ac:dyDescent="0.2">
      <c r="A3" t="s">
        <v>67</v>
      </c>
      <c r="B3">
        <v>520000</v>
      </c>
      <c r="D3" s="1" t="s">
        <v>67</v>
      </c>
      <c r="E3" s="1">
        <v>445000</v>
      </c>
    </row>
    <row r="4" spans="1:5" x14ac:dyDescent="0.2">
      <c r="A4" t="s">
        <v>68</v>
      </c>
      <c r="B4">
        <v>0</v>
      </c>
      <c r="D4" s="1" t="s">
        <v>68</v>
      </c>
      <c r="E4" s="1">
        <v>0</v>
      </c>
    </row>
    <row r="5" spans="1:5" x14ac:dyDescent="0.2">
      <c r="A5" t="s">
        <v>69</v>
      </c>
      <c r="B5">
        <v>520000</v>
      </c>
      <c r="D5" s="1" t="s">
        <v>69</v>
      </c>
      <c r="E5" s="1">
        <v>445000</v>
      </c>
    </row>
    <row r="6" spans="1:5" x14ac:dyDescent="0.2">
      <c r="A6" t="s">
        <v>70</v>
      </c>
      <c r="D6" s="1" t="s">
        <v>70</v>
      </c>
      <c r="E6" s="1"/>
    </row>
    <row r="7" spans="1:5" x14ac:dyDescent="0.2">
      <c r="A7" t="s">
        <v>71</v>
      </c>
      <c r="B7">
        <v>468341.99</v>
      </c>
      <c r="D7" s="1" t="s">
        <v>71</v>
      </c>
      <c r="E7" s="1">
        <v>412506.66</v>
      </c>
    </row>
    <row r="8" spans="1:5" x14ac:dyDescent="0.2">
      <c r="A8" t="s">
        <v>72</v>
      </c>
      <c r="B8">
        <v>0</v>
      </c>
      <c r="D8" s="1" t="s">
        <v>72</v>
      </c>
      <c r="E8" s="1">
        <v>0</v>
      </c>
    </row>
    <row r="9" spans="1:5" x14ac:dyDescent="0.2">
      <c r="A9" t="s">
        <v>73</v>
      </c>
      <c r="B9">
        <v>468341.99</v>
      </c>
      <c r="D9" s="1" t="s">
        <v>73</v>
      </c>
      <c r="E9" s="1">
        <v>412506.66</v>
      </c>
    </row>
    <row r="10" spans="1:5" x14ac:dyDescent="0.2">
      <c r="A10" t="s">
        <v>74</v>
      </c>
      <c r="D10" s="1" t="s">
        <v>74</v>
      </c>
      <c r="E10" s="1"/>
    </row>
    <row r="11" spans="1:5" x14ac:dyDescent="0.2">
      <c r="A11" t="s">
        <v>75</v>
      </c>
      <c r="B11">
        <v>0</v>
      </c>
      <c r="D11" s="1" t="s">
        <v>75</v>
      </c>
      <c r="E11" s="1">
        <v>0</v>
      </c>
    </row>
    <row r="12" spans="1:5" x14ac:dyDescent="0.2">
      <c r="A12" t="s">
        <v>76</v>
      </c>
      <c r="B12">
        <v>0</v>
      </c>
      <c r="D12" s="1" t="s">
        <v>76</v>
      </c>
      <c r="E12" s="1">
        <v>0</v>
      </c>
    </row>
    <row r="13" spans="1:5" x14ac:dyDescent="0.2">
      <c r="A13" t="s">
        <v>77</v>
      </c>
      <c r="D13" s="1" t="s">
        <v>77</v>
      </c>
      <c r="E13" s="1"/>
    </row>
    <row r="14" spans="1:5" x14ac:dyDescent="0.2">
      <c r="A14" t="s">
        <v>78</v>
      </c>
      <c r="B14">
        <v>0</v>
      </c>
      <c r="D14" s="1" t="s">
        <v>78</v>
      </c>
      <c r="E14" s="1">
        <v>0</v>
      </c>
    </row>
    <row r="15" spans="1:5" x14ac:dyDescent="0.2">
      <c r="A15" t="s">
        <v>79</v>
      </c>
      <c r="B15">
        <v>1651.45</v>
      </c>
      <c r="D15" s="1" t="s">
        <v>79</v>
      </c>
      <c r="E15" s="1">
        <v>65050.71</v>
      </c>
    </row>
    <row r="16" spans="1:5" x14ac:dyDescent="0.2">
      <c r="A16" s="9" t="s">
        <v>80</v>
      </c>
      <c r="B16" s="9">
        <v>0</v>
      </c>
      <c r="D16" s="1" t="s">
        <v>80</v>
      </c>
      <c r="E16" s="1">
        <v>0</v>
      </c>
    </row>
    <row r="17" spans="1:5" x14ac:dyDescent="0.2">
      <c r="A17" t="s">
        <v>81</v>
      </c>
      <c r="B17">
        <v>637100</v>
      </c>
      <c r="D17" s="1" t="s">
        <v>81</v>
      </c>
      <c r="E17" s="1">
        <v>328900</v>
      </c>
    </row>
    <row r="18" spans="1:5" x14ac:dyDescent="0.2">
      <c r="A18" t="s">
        <v>82</v>
      </c>
      <c r="B18">
        <v>0</v>
      </c>
      <c r="D18" s="1" t="s">
        <v>82</v>
      </c>
      <c r="E18" s="1">
        <v>0</v>
      </c>
    </row>
    <row r="19" spans="1:5" x14ac:dyDescent="0.2">
      <c r="A19" t="s">
        <v>83</v>
      </c>
      <c r="B19">
        <v>329369.95</v>
      </c>
      <c r="D19" s="1" t="s">
        <v>83</v>
      </c>
      <c r="E19" s="1">
        <v>111142.84</v>
      </c>
    </row>
    <row r="20" spans="1:5" x14ac:dyDescent="0.2">
      <c r="A20" s="10" t="s">
        <v>84</v>
      </c>
      <c r="B20" s="10">
        <v>968121.4</v>
      </c>
      <c r="D20" s="1" t="s">
        <v>84</v>
      </c>
      <c r="E20" s="1">
        <v>505093.55</v>
      </c>
    </row>
    <row r="21" spans="1:5" x14ac:dyDescent="0.2">
      <c r="A21" s="2" t="s">
        <v>85</v>
      </c>
      <c r="B21" s="2">
        <v>1956463.39</v>
      </c>
      <c r="D21" s="3" t="s">
        <v>85</v>
      </c>
      <c r="E21" s="3">
        <v>1362600.21</v>
      </c>
    </row>
    <row r="24" spans="1:5" x14ac:dyDescent="0.2">
      <c r="A24" s="2" t="s">
        <v>107</v>
      </c>
      <c r="B24" s="4">
        <f>(Resultatregnskap!B33+Resultatregnskap!B29)/(0.5*(B21+E21))</f>
        <v>7.9107697725346399E-2</v>
      </c>
    </row>
  </sheetData>
  <pageMargins left="0.7" right="0.7" top="0.75" bottom="0.75" header="0.3" footer="0.3"/>
  <ignoredErrors>
    <ignoredError sqref="A1:B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tabSelected="1" topLeftCell="A9" workbookViewId="0">
      <selection activeCell="H30" sqref="H30"/>
    </sheetView>
  </sheetViews>
  <sheetFormatPr baseColWidth="10" defaultRowHeight="16" x14ac:dyDescent="0.2"/>
  <cols>
    <col min="1" max="1" width="40.83203125" customWidth="1"/>
    <col min="2" max="3" width="10.83203125" customWidth="1"/>
    <col min="4" max="4" width="28.1640625" customWidth="1"/>
  </cols>
  <sheetData>
    <row r="1" spans="1:5" x14ac:dyDescent="0.2">
      <c r="A1" t="s">
        <v>86</v>
      </c>
      <c r="B1" t="s">
        <v>65</v>
      </c>
      <c r="D1" s="1" t="s">
        <v>86</v>
      </c>
      <c r="E1" s="1" t="s">
        <v>106</v>
      </c>
    </row>
    <row r="2" spans="1:5" x14ac:dyDescent="0.2">
      <c r="A2" t="s">
        <v>87</v>
      </c>
      <c r="D2" s="1" t="s">
        <v>87</v>
      </c>
      <c r="E2" s="1"/>
    </row>
    <row r="3" spans="1:5" x14ac:dyDescent="0.2">
      <c r="A3" t="s">
        <v>88</v>
      </c>
      <c r="B3">
        <v>200000</v>
      </c>
      <c r="D3" s="1" t="s">
        <v>88</v>
      </c>
      <c r="E3" s="1">
        <v>200000</v>
      </c>
    </row>
    <row r="4" spans="1:5" x14ac:dyDescent="0.2">
      <c r="A4" t="s">
        <v>89</v>
      </c>
      <c r="B4">
        <v>739131.02</v>
      </c>
      <c r="D4" s="1" t="s">
        <v>89</v>
      </c>
      <c r="E4" s="1">
        <v>621723.39</v>
      </c>
    </row>
    <row r="5" spans="1:5" x14ac:dyDescent="0.2">
      <c r="A5" s="18" t="s">
        <v>90</v>
      </c>
      <c r="B5" s="18">
        <v>939131.02</v>
      </c>
      <c r="D5" s="1" t="s">
        <v>90</v>
      </c>
      <c r="E5" s="1">
        <v>821723.39</v>
      </c>
    </row>
    <row r="6" spans="1:5" x14ac:dyDescent="0.2">
      <c r="A6" t="s">
        <v>91</v>
      </c>
      <c r="D6" s="1" t="s">
        <v>91</v>
      </c>
      <c r="E6" s="1"/>
    </row>
    <row r="7" spans="1:5" x14ac:dyDescent="0.2">
      <c r="A7" t="s">
        <v>92</v>
      </c>
      <c r="B7">
        <v>822557.38</v>
      </c>
      <c r="D7" s="1" t="s">
        <v>92</v>
      </c>
      <c r="E7" s="1">
        <v>290632.15000000002</v>
      </c>
    </row>
    <row r="8" spans="1:5" x14ac:dyDescent="0.2">
      <c r="A8" t="s">
        <v>75</v>
      </c>
      <c r="B8">
        <v>0</v>
      </c>
      <c r="D8" s="1" t="s">
        <v>75</v>
      </c>
      <c r="E8" s="1">
        <v>0</v>
      </c>
    </row>
    <row r="9" spans="1:5" x14ac:dyDescent="0.2">
      <c r="A9" t="s">
        <v>93</v>
      </c>
      <c r="B9">
        <v>822557.38</v>
      </c>
      <c r="D9" s="1" t="s">
        <v>93</v>
      </c>
      <c r="E9" s="1">
        <v>290632.15000000002</v>
      </c>
    </row>
    <row r="10" spans="1:5" x14ac:dyDescent="0.2">
      <c r="A10" s="11" t="s">
        <v>94</v>
      </c>
      <c r="B10" s="11"/>
      <c r="D10" s="1" t="s">
        <v>94</v>
      </c>
      <c r="E10" s="1"/>
    </row>
    <row r="11" spans="1:5" x14ac:dyDescent="0.2">
      <c r="A11" t="s">
        <v>95</v>
      </c>
      <c r="B11">
        <v>194774.98</v>
      </c>
      <c r="D11" s="1" t="s">
        <v>95</v>
      </c>
      <c r="E11" s="1">
        <v>250244.66</v>
      </c>
    </row>
    <row r="12" spans="1:5" x14ac:dyDescent="0.2">
      <c r="A12" t="s">
        <v>96</v>
      </c>
      <c r="B12">
        <v>0</v>
      </c>
      <c r="D12" s="1" t="s">
        <v>96</v>
      </c>
      <c r="E12" s="1">
        <v>0</v>
      </c>
    </row>
    <row r="13" spans="1:5" x14ac:dyDescent="0.2">
      <c r="A13" t="s">
        <v>97</v>
      </c>
      <c r="B13">
        <v>0</v>
      </c>
      <c r="D13" s="1" t="s">
        <v>97</v>
      </c>
      <c r="E13" s="1">
        <v>0</v>
      </c>
    </row>
    <row r="14" spans="1:5" x14ac:dyDescent="0.2">
      <c r="A14" t="s">
        <v>98</v>
      </c>
      <c r="B14">
        <v>0</v>
      </c>
      <c r="D14" s="1" t="s">
        <v>98</v>
      </c>
      <c r="E14" s="1">
        <v>0</v>
      </c>
    </row>
    <row r="15" spans="1:5" x14ac:dyDescent="0.2">
      <c r="A15" t="s">
        <v>99</v>
      </c>
      <c r="B15">
        <v>0</v>
      </c>
      <c r="D15" s="1" t="s">
        <v>99</v>
      </c>
      <c r="E15" s="1">
        <v>0</v>
      </c>
    </row>
    <row r="16" spans="1:5" x14ac:dyDescent="0.2">
      <c r="A16" t="s">
        <v>100</v>
      </c>
      <c r="B16">
        <v>0</v>
      </c>
      <c r="D16" s="1" t="s">
        <v>100</v>
      </c>
      <c r="E16" s="1">
        <v>0</v>
      </c>
    </row>
    <row r="17" spans="1:5" x14ac:dyDescent="0.2">
      <c r="A17" t="s">
        <v>101</v>
      </c>
      <c r="B17">
        <v>0</v>
      </c>
      <c r="D17" s="1" t="s">
        <v>101</v>
      </c>
      <c r="E17" s="1">
        <v>0</v>
      </c>
    </row>
    <row r="18" spans="1:5" x14ac:dyDescent="0.2">
      <c r="A18" s="10" t="s">
        <v>102</v>
      </c>
      <c r="B18" s="10">
        <v>194774.98</v>
      </c>
      <c r="D18" s="1" t="s">
        <v>102</v>
      </c>
      <c r="E18" s="1">
        <v>250244.66</v>
      </c>
    </row>
    <row r="19" spans="1:5" x14ac:dyDescent="0.2">
      <c r="A19" s="14" t="s">
        <v>103</v>
      </c>
      <c r="B19" s="14">
        <v>1956463.38</v>
      </c>
      <c r="D19" s="1" t="s">
        <v>103</v>
      </c>
      <c r="E19" s="13">
        <v>1362600.2</v>
      </c>
    </row>
    <row r="22" spans="1:5" x14ac:dyDescent="0.2">
      <c r="A22" s="7" t="s">
        <v>108</v>
      </c>
      <c r="B22" s="8">
        <f>Resultatregnskap!B33/(0.5*(B5+E5))</f>
        <v>0.13335302377440733</v>
      </c>
    </row>
    <row r="24" spans="1:5" x14ac:dyDescent="0.2">
      <c r="A24" s="12" t="s">
        <v>109</v>
      </c>
      <c r="B24" s="16">
        <f>Eiendeler!B20/B18</f>
        <v>4.970460785055657</v>
      </c>
    </row>
    <row r="25" spans="1:5" x14ac:dyDescent="0.2">
      <c r="D25" s="11"/>
    </row>
    <row r="26" spans="1:5" x14ac:dyDescent="0.2">
      <c r="A26" s="9" t="s">
        <v>110</v>
      </c>
      <c r="B26" s="17">
        <f>(Eiendeler!B20 - Eiendeler!B16)/B18</f>
        <v>4.970460785055657</v>
      </c>
    </row>
    <row r="27" spans="1:5" x14ac:dyDescent="0.2">
      <c r="A27" s="11"/>
      <c r="B27" s="11"/>
    </row>
    <row r="28" spans="1:5" x14ac:dyDescent="0.2">
      <c r="A28" t="s">
        <v>112</v>
      </c>
      <c r="B28">
        <f>B9+B18</f>
        <v>1017332.36</v>
      </c>
    </row>
    <row r="29" spans="1:5" x14ac:dyDescent="0.2">
      <c r="A29" s="14" t="s">
        <v>111</v>
      </c>
      <c r="B29" s="15">
        <f>B28/B19</f>
        <v>0.51998538301289343</v>
      </c>
    </row>
    <row r="31" spans="1:5" x14ac:dyDescent="0.2">
      <c r="A31" s="18" t="s">
        <v>113</v>
      </c>
      <c r="B31" s="19">
        <f>B28/B5</f>
        <v>1.0832698934808904</v>
      </c>
    </row>
  </sheetData>
  <pageMargins left="0.7" right="0.7" top="0.75" bottom="0.75" header="0.3" footer="0.3"/>
  <ignoredErrors>
    <ignoredError sqref="A1:B9 A11:B19 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Resultatregnskap</vt:lpstr>
      <vt:lpstr>Kontantstrømoppstilling</vt:lpstr>
      <vt:lpstr>Eiendeler</vt:lpstr>
      <vt:lpstr>Egenkapital og Gjeld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2022-04-08T11:06:07Z</dcterms:modified>
</cp:coreProperties>
</file>