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lend/Desktop/Tekled/"/>
    </mc:Choice>
  </mc:AlternateContent>
  <xr:revisionPtr revIDLastSave="0" documentId="13_ncr:1_{0BE06FEA-D1EE-5446-AABF-129B187BEE74}" xr6:coauthVersionLast="47" xr6:coauthVersionMax="47" xr10:uidLastSave="{00000000-0000-0000-0000-000000000000}"/>
  <bookViews>
    <workbookView xWindow="0" yWindow="500" windowWidth="28800" windowHeight="16080" xr2:uid="{2F66FC47-3C38-2F42-9AB7-0493DFFA5E04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1" l="1"/>
  <c r="C23" i="1"/>
  <c r="C18" i="1"/>
  <c r="F43" i="1"/>
  <c r="E43" i="1"/>
  <c r="D43" i="1"/>
  <c r="C41" i="1" l="1"/>
  <c r="C31" i="1"/>
  <c r="C39" i="1"/>
  <c r="C33" i="1"/>
  <c r="C32" i="1"/>
  <c r="C43" i="1" l="1"/>
  <c r="C16" i="1"/>
  <c r="C9" i="1"/>
  <c r="C15" i="1"/>
  <c r="C7" i="1"/>
  <c r="C8" i="1" s="1"/>
  <c r="Q36" i="1" l="1"/>
  <c r="I36" i="1"/>
  <c r="V36" i="1"/>
  <c r="N36" i="1"/>
  <c r="F36" i="1"/>
  <c r="T36" i="1"/>
  <c r="D36" i="1"/>
  <c r="J36" i="1"/>
  <c r="P36" i="1"/>
  <c r="H36" i="1"/>
  <c r="W36" i="1"/>
  <c r="O36" i="1"/>
  <c r="G36" i="1"/>
  <c r="U36" i="1"/>
  <c r="M36" i="1"/>
  <c r="E36" i="1"/>
  <c r="L36" i="1"/>
  <c r="S36" i="1"/>
  <c r="K36" i="1"/>
  <c r="R36" i="1"/>
  <c r="C44" i="1"/>
  <c r="O12" i="1"/>
  <c r="W12" i="1"/>
  <c r="L12" i="1"/>
  <c r="H12" i="1"/>
  <c r="J12" i="1"/>
  <c r="N12" i="1"/>
  <c r="P12" i="1"/>
  <c r="E12" i="1"/>
  <c r="D12" i="1"/>
  <c r="D17" i="1" s="1"/>
  <c r="R12" i="1"/>
  <c r="I12" i="1"/>
  <c r="U12" i="1"/>
  <c r="K12" i="1"/>
  <c r="Q12" i="1"/>
  <c r="F12" i="1"/>
  <c r="G12" i="1"/>
  <c r="S12" i="1"/>
  <c r="T12" i="1"/>
  <c r="M12" i="1"/>
  <c r="V12" i="1"/>
  <c r="E42" i="1" l="1"/>
  <c r="E41" i="1"/>
  <c r="E44" i="1" s="1"/>
  <c r="J41" i="1"/>
  <c r="J42" i="1"/>
  <c r="C19" i="1"/>
  <c r="M41" i="1"/>
  <c r="M43" i="1" s="1"/>
  <c r="M44" i="1" s="1"/>
  <c r="M42" i="1"/>
  <c r="D42" i="1"/>
  <c r="D41" i="1"/>
  <c r="U42" i="1"/>
  <c r="U41" i="1"/>
  <c r="U43" i="1" s="1"/>
  <c r="U44" i="1" s="1"/>
  <c r="T41" i="1"/>
  <c r="T43" i="1" s="1"/>
  <c r="T44" i="1" s="1"/>
  <c r="T42" i="1"/>
  <c r="G42" i="1"/>
  <c r="G41" i="1"/>
  <c r="F41" i="1"/>
  <c r="F44" i="1" s="1"/>
  <c r="F42" i="1"/>
  <c r="R41" i="1"/>
  <c r="R42" i="1"/>
  <c r="O42" i="1"/>
  <c r="O41" i="1"/>
  <c r="N42" i="1"/>
  <c r="N41" i="1"/>
  <c r="K42" i="1"/>
  <c r="K41" i="1"/>
  <c r="W42" i="1"/>
  <c r="W41" i="1"/>
  <c r="W43" i="1" s="1"/>
  <c r="W44" i="1" s="1"/>
  <c r="V41" i="1"/>
  <c r="V43" i="1" s="1"/>
  <c r="V44" i="1" s="1"/>
  <c r="V42" i="1"/>
  <c r="S42" i="1"/>
  <c r="S41" i="1"/>
  <c r="H41" i="1"/>
  <c r="H43" i="1" s="1"/>
  <c r="H44" i="1" s="1"/>
  <c r="H42" i="1"/>
  <c r="I42" i="1"/>
  <c r="I41" i="1"/>
  <c r="I43" i="1" s="1"/>
  <c r="I44" i="1" s="1"/>
  <c r="L41" i="1"/>
  <c r="L43" i="1" s="1"/>
  <c r="L44" i="1" s="1"/>
  <c r="L42" i="1"/>
  <c r="P41" i="1"/>
  <c r="P43" i="1" s="1"/>
  <c r="P44" i="1" s="1"/>
  <c r="P42" i="1"/>
  <c r="Q42" i="1"/>
  <c r="Q41" i="1"/>
  <c r="E17" i="1"/>
  <c r="E16" i="1"/>
  <c r="E18" i="1" s="1"/>
  <c r="E19" i="1" s="1"/>
  <c r="Q17" i="1"/>
  <c r="Q16" i="1"/>
  <c r="G16" i="1"/>
  <c r="G17" i="1"/>
  <c r="P17" i="1"/>
  <c r="P16" i="1"/>
  <c r="N17" i="1"/>
  <c r="N16" i="1"/>
  <c r="N18" i="1" s="1"/>
  <c r="N19" i="1" s="1"/>
  <c r="J16" i="1"/>
  <c r="J17" i="1"/>
  <c r="U16" i="1"/>
  <c r="U17" i="1"/>
  <c r="M17" i="1"/>
  <c r="M16" i="1"/>
  <c r="R17" i="1"/>
  <c r="R16" i="1"/>
  <c r="R18" i="1" s="1"/>
  <c r="R19" i="1" s="1"/>
  <c r="F17" i="1"/>
  <c r="F16" i="1"/>
  <c r="K16" i="1"/>
  <c r="K17" i="1"/>
  <c r="V16" i="1"/>
  <c r="V17" i="1"/>
  <c r="H16" i="1"/>
  <c r="H17" i="1"/>
  <c r="I16" i="1"/>
  <c r="I17" i="1"/>
  <c r="L17" i="1"/>
  <c r="L16" i="1"/>
  <c r="T17" i="1"/>
  <c r="T16" i="1"/>
  <c r="W17" i="1"/>
  <c r="W16" i="1"/>
  <c r="W18" i="1" s="1"/>
  <c r="W19" i="1" s="1"/>
  <c r="S16" i="1"/>
  <c r="S17" i="1"/>
  <c r="D16" i="1"/>
  <c r="O16" i="1"/>
  <c r="O17" i="1"/>
  <c r="F18" i="1" l="1"/>
  <c r="F19" i="1" s="1"/>
  <c r="Q18" i="1"/>
  <c r="Q19" i="1" s="1"/>
  <c r="O43" i="1"/>
  <c r="O44" i="1" s="1"/>
  <c r="J43" i="1"/>
  <c r="J44" i="1" s="1"/>
  <c r="R43" i="1"/>
  <c r="R44" i="1" s="1"/>
  <c r="T18" i="1"/>
  <c r="T19" i="1" s="1"/>
  <c r="M18" i="1"/>
  <c r="M19" i="1" s="1"/>
  <c r="P18" i="1"/>
  <c r="P19" i="1" s="1"/>
  <c r="Q43" i="1"/>
  <c r="Q44" i="1" s="1"/>
  <c r="K43" i="1"/>
  <c r="K44" i="1" s="1"/>
  <c r="L18" i="1"/>
  <c r="L19" i="1" s="1"/>
  <c r="S43" i="1"/>
  <c r="S44" i="1" s="1"/>
  <c r="N43" i="1"/>
  <c r="N44" i="1" s="1"/>
  <c r="G43" i="1"/>
  <c r="G44" i="1" s="1"/>
  <c r="I18" i="1"/>
  <c r="I19" i="1" s="1"/>
  <c r="J18" i="1"/>
  <c r="J19" i="1" s="1"/>
  <c r="O18" i="1"/>
  <c r="O19" i="1" s="1"/>
  <c r="U18" i="1"/>
  <c r="U19" i="1" s="1"/>
  <c r="V18" i="1"/>
  <c r="V19" i="1" s="1"/>
  <c r="D18" i="1"/>
  <c r="K18" i="1"/>
  <c r="K19" i="1" s="1"/>
  <c r="G18" i="1"/>
  <c r="G19" i="1" s="1"/>
  <c r="S18" i="1"/>
  <c r="S19" i="1" s="1"/>
  <c r="H18" i="1"/>
  <c r="H19" i="1" s="1"/>
  <c r="D19" i="1" l="1"/>
  <c r="C22" i="1" s="1"/>
  <c r="D44" i="1"/>
  <c r="C47" i="1" s="1"/>
</calcChain>
</file>

<file path=xl/sharedStrings.xml><?xml version="1.0" encoding="utf-8"?>
<sst xmlns="http://schemas.openxmlformats.org/spreadsheetml/2006/main" count="34" uniqueCount="19">
  <si>
    <t>Antall kvartal</t>
  </si>
  <si>
    <t>Kvartal</t>
  </si>
  <si>
    <t>Pris per jetpack</t>
  </si>
  <si>
    <t>Antall solgte enheter</t>
  </si>
  <si>
    <t>Antall solgte enheter per kvartal</t>
  </si>
  <si>
    <t>Avkastningskrav</t>
  </si>
  <si>
    <t>Inntekt salg</t>
  </si>
  <si>
    <t>Byggekostnad (k0)</t>
  </si>
  <si>
    <t>Kostnad produksjon</t>
  </si>
  <si>
    <t>Resultat før skatt (kt)</t>
  </si>
  <si>
    <t>NNV "ledd"</t>
  </si>
  <si>
    <t>NNV</t>
  </si>
  <si>
    <t>Investering A</t>
  </si>
  <si>
    <t>Investering B</t>
  </si>
  <si>
    <t>Pris fabrikk</t>
  </si>
  <si>
    <t>Forskingskostnad</t>
  </si>
  <si>
    <t>IRR</t>
  </si>
  <si>
    <t>Tydeligvis sliter excel litt, så måtte skrive inn manuelt</t>
  </si>
  <si>
    <t>Etterspørsel (fra pkt 5) (fordelt likt på 5 aktører)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</si>
</sst>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0" fontId="0" fillId="0" borderId="0" xfId="1" applyNumberFormat="1" applyFont="1"/>
    <xf numFmtId="1" fontId="0" fillId="0" borderId="0" xfId="0" applyNumberFormat="1"/>
    <xf numFmtId="0" fontId="2" fillId="0" borderId="0" xfId="0" applyFon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0" fillId="0" borderId="0" xfId="1" applyNumberFormat="1" applyFont="1"/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AF1E-0DB3-6E44-BF03-E85F57F8070F}">
  <dimension ref="B3:W49"/>
  <sheetViews>
    <sheetView tabSelected="1" workbookViewId="0">
      <selection activeCell="B12" sqref="B12"/>
    </sheetView>
  </sheetViews>
  <sheetFormatPr baseColWidth="10" defaultRowHeight="16" x14ac:dyDescent="0.2"/>
  <cols>
    <col min="2" max="2" width="47" customWidth="1"/>
    <col min="3" max="3" width="11.1640625" customWidth="1"/>
  </cols>
  <sheetData>
    <row r="3" spans="2:23" x14ac:dyDescent="0.2">
      <c r="B3" s="4" t="s">
        <v>12</v>
      </c>
    </row>
    <row r="4" spans="2:23" x14ac:dyDescent="0.2">
      <c r="B4" t="s">
        <v>14</v>
      </c>
      <c r="C4" s="1">
        <v>100000</v>
      </c>
    </row>
    <row r="5" spans="2:23" x14ac:dyDescent="0.2">
      <c r="B5" t="s">
        <v>0</v>
      </c>
      <c r="C5">
        <v>20</v>
      </c>
    </row>
    <row r="6" spans="2:23" x14ac:dyDescent="0.2">
      <c r="B6" t="s">
        <v>2</v>
      </c>
      <c r="C6">
        <v>193</v>
      </c>
    </row>
    <row r="7" spans="2:23" x14ac:dyDescent="0.2">
      <c r="B7" t="s">
        <v>18</v>
      </c>
      <c r="C7">
        <f>(228-193)/0.007</f>
        <v>5000</v>
      </c>
    </row>
    <row r="8" spans="2:23" x14ac:dyDescent="0.2">
      <c r="B8" t="s">
        <v>4</v>
      </c>
      <c r="C8">
        <f>C7/5</f>
        <v>1000</v>
      </c>
    </row>
    <row r="9" spans="2:23" x14ac:dyDescent="0.2">
      <c r="B9" t="s">
        <v>5</v>
      </c>
      <c r="C9" s="2">
        <f>(20/4)/100</f>
        <v>0.05</v>
      </c>
    </row>
    <row r="11" spans="2:23" x14ac:dyDescent="0.2">
      <c r="B11" t="s">
        <v>1</v>
      </c>
      <c r="C11">
        <v>0</v>
      </c>
      <c r="D11">
        <v>1</v>
      </c>
      <c r="E11">
        <v>2</v>
      </c>
      <c r="F11">
        <v>3</v>
      </c>
      <c r="G11">
        <v>4</v>
      </c>
      <c r="H11">
        <v>5</v>
      </c>
      <c r="I11">
        <v>6</v>
      </c>
      <c r="J11">
        <v>7</v>
      </c>
      <c r="K11">
        <v>8</v>
      </c>
      <c r="L11">
        <v>9</v>
      </c>
      <c r="M11">
        <v>10</v>
      </c>
      <c r="N11">
        <v>11</v>
      </c>
      <c r="O11">
        <v>12</v>
      </c>
      <c r="P11">
        <v>13</v>
      </c>
      <c r="Q11">
        <v>14</v>
      </c>
      <c r="R11">
        <v>15</v>
      </c>
      <c r="S11">
        <v>16</v>
      </c>
      <c r="T11">
        <v>17</v>
      </c>
      <c r="U11">
        <v>18</v>
      </c>
      <c r="V11">
        <v>19</v>
      </c>
      <c r="W11">
        <v>20</v>
      </c>
    </row>
    <row r="12" spans="2:23" x14ac:dyDescent="0.2">
      <c r="B12" t="s">
        <v>3</v>
      </c>
      <c r="C12">
        <v>0</v>
      </c>
      <c r="D12">
        <f>$C$8</f>
        <v>1000</v>
      </c>
      <c r="E12">
        <f t="shared" ref="E12:W12" si="0">$C$8</f>
        <v>1000</v>
      </c>
      <c r="F12">
        <f t="shared" si="0"/>
        <v>1000</v>
      </c>
      <c r="G12">
        <f t="shared" si="0"/>
        <v>1000</v>
      </c>
      <c r="H12">
        <f t="shared" si="0"/>
        <v>1000</v>
      </c>
      <c r="I12">
        <f t="shared" si="0"/>
        <v>1000</v>
      </c>
      <c r="J12">
        <f t="shared" si="0"/>
        <v>1000</v>
      </c>
      <c r="K12">
        <f t="shared" si="0"/>
        <v>1000</v>
      </c>
      <c r="L12">
        <f t="shared" si="0"/>
        <v>1000</v>
      </c>
      <c r="M12">
        <f t="shared" si="0"/>
        <v>1000</v>
      </c>
      <c r="N12">
        <f t="shared" si="0"/>
        <v>1000</v>
      </c>
      <c r="O12">
        <f t="shared" si="0"/>
        <v>1000</v>
      </c>
      <c r="P12">
        <f t="shared" si="0"/>
        <v>1000</v>
      </c>
      <c r="Q12">
        <f t="shared" si="0"/>
        <v>1000</v>
      </c>
      <c r="R12">
        <f t="shared" si="0"/>
        <v>1000</v>
      </c>
      <c r="S12">
        <f t="shared" si="0"/>
        <v>1000</v>
      </c>
      <c r="T12">
        <f t="shared" si="0"/>
        <v>1000</v>
      </c>
      <c r="U12">
        <f t="shared" si="0"/>
        <v>1000</v>
      </c>
      <c r="V12">
        <f t="shared" si="0"/>
        <v>1000</v>
      </c>
      <c r="W12">
        <f t="shared" si="0"/>
        <v>1000</v>
      </c>
    </row>
    <row r="15" spans="2:23" x14ac:dyDescent="0.2">
      <c r="B15" t="s">
        <v>7</v>
      </c>
      <c r="C15">
        <f>-100000</f>
        <v>-100000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</row>
    <row r="16" spans="2:23" x14ac:dyDescent="0.2">
      <c r="B16" t="s">
        <v>6</v>
      </c>
      <c r="C16">
        <f>C12*C6</f>
        <v>0</v>
      </c>
      <c r="D16">
        <f>D12*$C$6</f>
        <v>193000</v>
      </c>
      <c r="E16">
        <f t="shared" ref="E16:W16" si="1">E12*$C$6</f>
        <v>193000</v>
      </c>
      <c r="F16">
        <f t="shared" si="1"/>
        <v>193000</v>
      </c>
      <c r="G16">
        <f t="shared" si="1"/>
        <v>193000</v>
      </c>
      <c r="H16">
        <f t="shared" si="1"/>
        <v>193000</v>
      </c>
      <c r="I16">
        <f t="shared" si="1"/>
        <v>193000</v>
      </c>
      <c r="J16">
        <f>J12*$C$6</f>
        <v>193000</v>
      </c>
      <c r="K16">
        <f t="shared" si="1"/>
        <v>193000</v>
      </c>
      <c r="L16">
        <f t="shared" si="1"/>
        <v>193000</v>
      </c>
      <c r="M16">
        <f t="shared" si="1"/>
        <v>193000</v>
      </c>
      <c r="N16">
        <f>N12*$C$6</f>
        <v>193000</v>
      </c>
      <c r="O16">
        <f t="shared" si="1"/>
        <v>193000</v>
      </c>
      <c r="P16">
        <f t="shared" si="1"/>
        <v>193000</v>
      </c>
      <c r="Q16">
        <f t="shared" si="1"/>
        <v>193000</v>
      </c>
      <c r="R16">
        <f t="shared" si="1"/>
        <v>193000</v>
      </c>
      <c r="S16">
        <f t="shared" si="1"/>
        <v>193000</v>
      </c>
      <c r="T16">
        <f>T12*$C$6</f>
        <v>193000</v>
      </c>
      <c r="U16">
        <f t="shared" si="1"/>
        <v>193000</v>
      </c>
      <c r="V16">
        <f t="shared" si="1"/>
        <v>193000</v>
      </c>
      <c r="W16">
        <f t="shared" si="1"/>
        <v>193000</v>
      </c>
    </row>
    <row r="17" spans="2:23" x14ac:dyDescent="0.2">
      <c r="B17" t="s">
        <v>8</v>
      </c>
      <c r="C17">
        <v>0</v>
      </c>
      <c r="D17">
        <f>-((158*D12)+20000)</f>
        <v>-178000</v>
      </c>
      <c r="E17">
        <f t="shared" ref="E17:W17" si="2">-((158*E12)+20000)</f>
        <v>-178000</v>
      </c>
      <c r="F17">
        <f t="shared" si="2"/>
        <v>-178000</v>
      </c>
      <c r="G17">
        <f t="shared" si="2"/>
        <v>-178000</v>
      </c>
      <c r="H17">
        <f t="shared" si="2"/>
        <v>-178000</v>
      </c>
      <c r="I17">
        <f t="shared" si="2"/>
        <v>-178000</v>
      </c>
      <c r="J17">
        <f t="shared" si="2"/>
        <v>-178000</v>
      </c>
      <c r="K17">
        <f t="shared" si="2"/>
        <v>-178000</v>
      </c>
      <c r="L17">
        <f t="shared" si="2"/>
        <v>-178000</v>
      </c>
      <c r="M17">
        <f t="shared" si="2"/>
        <v>-178000</v>
      </c>
      <c r="N17">
        <f t="shared" si="2"/>
        <v>-178000</v>
      </c>
      <c r="O17">
        <f t="shared" si="2"/>
        <v>-178000</v>
      </c>
      <c r="P17">
        <f>-((158*P12)+20000)</f>
        <v>-178000</v>
      </c>
      <c r="Q17">
        <f t="shared" si="2"/>
        <v>-178000</v>
      </c>
      <c r="R17">
        <f t="shared" si="2"/>
        <v>-178000</v>
      </c>
      <c r="S17">
        <f t="shared" si="2"/>
        <v>-178000</v>
      </c>
      <c r="T17">
        <f t="shared" si="2"/>
        <v>-178000</v>
      </c>
      <c r="U17">
        <f t="shared" si="2"/>
        <v>-178000</v>
      </c>
      <c r="V17">
        <f t="shared" si="2"/>
        <v>-178000</v>
      </c>
      <c r="W17">
        <f t="shared" si="2"/>
        <v>-178000</v>
      </c>
    </row>
    <row r="18" spans="2:23" x14ac:dyDescent="0.2">
      <c r="B18" t="s">
        <v>9</v>
      </c>
      <c r="C18">
        <f>SUM(C15:C17)</f>
        <v>-100000</v>
      </c>
      <c r="D18">
        <f t="shared" ref="D18:H18" si="3">SUM(D15:D17)</f>
        <v>15000</v>
      </c>
      <c r="E18">
        <f t="shared" si="3"/>
        <v>15000</v>
      </c>
      <c r="F18">
        <f t="shared" si="3"/>
        <v>15000</v>
      </c>
      <c r="G18">
        <f t="shared" si="3"/>
        <v>15000</v>
      </c>
      <c r="H18">
        <f t="shared" si="3"/>
        <v>15000</v>
      </c>
      <c r="I18">
        <f t="shared" ref="I18" si="4">SUM(I15:I17)</f>
        <v>15000</v>
      </c>
      <c r="J18">
        <f t="shared" ref="J18" si="5">SUM(J15:J17)</f>
        <v>15000</v>
      </c>
      <c r="K18">
        <f t="shared" ref="K18" si="6">SUM(K15:K17)</f>
        <v>15000</v>
      </c>
      <c r="L18">
        <f t="shared" ref="L18:M18" si="7">SUM(L15:L17)</f>
        <v>15000</v>
      </c>
      <c r="M18">
        <f t="shared" si="7"/>
        <v>15000</v>
      </c>
      <c r="N18">
        <f t="shared" ref="N18" si="8">SUM(N15:N17)</f>
        <v>15000</v>
      </c>
      <c r="O18">
        <f>SUM(O15:O17)</f>
        <v>15000</v>
      </c>
      <c r="P18">
        <f t="shared" ref="P18" si="9">SUM(P15:P17)</f>
        <v>15000</v>
      </c>
      <c r="Q18">
        <f t="shared" ref="Q18" si="10">SUM(Q15:Q17)</f>
        <v>15000</v>
      </c>
      <c r="R18">
        <f t="shared" ref="R18" si="11">SUM(R15:R17)</f>
        <v>15000</v>
      </c>
      <c r="S18">
        <f t="shared" ref="S18" si="12">SUM(S15:S17)</f>
        <v>15000</v>
      </c>
      <c r="T18">
        <f t="shared" ref="T18" si="13">SUM(T15:T17)</f>
        <v>15000</v>
      </c>
      <c r="U18">
        <f>SUM(U15:U17)</f>
        <v>15000</v>
      </c>
      <c r="V18">
        <f t="shared" ref="V18" si="14">SUM(V15:V17)</f>
        <v>15000</v>
      </c>
      <c r="W18">
        <f t="shared" ref="W18" si="15">SUM(W15:W17)</f>
        <v>15000</v>
      </c>
    </row>
    <row r="19" spans="2:23" x14ac:dyDescent="0.2">
      <c r="B19" t="s">
        <v>10</v>
      </c>
      <c r="C19">
        <f>C18/((1+C9)^C11)</f>
        <v>-100000</v>
      </c>
      <c r="D19">
        <f t="shared" ref="D19:U19" si="16">D18/((1+$C$9)^D11)</f>
        <v>14285.714285714284</v>
      </c>
      <c r="E19">
        <f t="shared" si="16"/>
        <v>13605.442176870747</v>
      </c>
      <c r="F19">
        <f t="shared" si="16"/>
        <v>12957.56397797214</v>
      </c>
      <c r="G19">
        <f t="shared" si="16"/>
        <v>12340.537121878229</v>
      </c>
      <c r="H19">
        <f t="shared" si="16"/>
        <v>11752.892497026884</v>
      </c>
      <c r="I19">
        <f t="shared" si="16"/>
        <v>11193.230949549416</v>
      </c>
      <c r="J19">
        <f t="shared" si="16"/>
        <v>10660.219951951822</v>
      </c>
      <c r="K19">
        <f t="shared" si="16"/>
        <v>10152.590430430308</v>
      </c>
      <c r="L19">
        <f t="shared" si="16"/>
        <v>9669.1337432669588</v>
      </c>
      <c r="M19">
        <f t="shared" si="16"/>
        <v>9208.6988031113906</v>
      </c>
      <c r="N19">
        <f t="shared" si="16"/>
        <v>8770.1893362965602</v>
      </c>
      <c r="O19">
        <f t="shared" si="16"/>
        <v>8352.5612726633935</v>
      </c>
      <c r="P19">
        <f t="shared" si="16"/>
        <v>7954.8202596794199</v>
      </c>
      <c r="Q19">
        <f t="shared" si="16"/>
        <v>7576.0192949327829</v>
      </c>
      <c r="R19">
        <f t="shared" si="16"/>
        <v>7215.2564713645525</v>
      </c>
      <c r="S19">
        <f t="shared" si="16"/>
        <v>6871.6728298710032</v>
      </c>
      <c r="T19">
        <f t="shared" si="16"/>
        <v>6544.4503141628593</v>
      </c>
      <c r="U19">
        <f t="shared" si="16"/>
        <v>6232.8098230122469</v>
      </c>
      <c r="V19">
        <f t="shared" ref="V19:W19" si="17">V18/((1+$C$9)^V11)</f>
        <v>5936.0093552497592</v>
      </c>
      <c r="W19">
        <f t="shared" si="17"/>
        <v>5653.3422430950086</v>
      </c>
    </row>
    <row r="20" spans="2:23" x14ac:dyDescent="0.2">
      <c r="B20" t="s">
        <v>17</v>
      </c>
      <c r="C20">
        <v>-100000</v>
      </c>
      <c r="D20">
        <v>15000</v>
      </c>
      <c r="E20">
        <v>15000</v>
      </c>
      <c r="F20">
        <v>15000</v>
      </c>
      <c r="G20">
        <v>15000</v>
      </c>
      <c r="H20">
        <v>15000</v>
      </c>
      <c r="I20">
        <v>15000</v>
      </c>
      <c r="J20">
        <v>15000</v>
      </c>
      <c r="K20">
        <v>15000</v>
      </c>
      <c r="L20">
        <v>15000</v>
      </c>
      <c r="M20">
        <v>15000</v>
      </c>
      <c r="N20">
        <v>15000</v>
      </c>
      <c r="O20">
        <v>15000</v>
      </c>
      <c r="P20">
        <v>15000</v>
      </c>
      <c r="Q20">
        <v>15000</v>
      </c>
      <c r="R20">
        <v>15000</v>
      </c>
      <c r="S20">
        <v>15000</v>
      </c>
      <c r="T20">
        <v>15000</v>
      </c>
      <c r="U20">
        <v>15000</v>
      </c>
      <c r="V20">
        <v>15000</v>
      </c>
      <c r="W20">
        <v>15000</v>
      </c>
    </row>
    <row r="22" spans="2:23" x14ac:dyDescent="0.2">
      <c r="B22" t="s">
        <v>11</v>
      </c>
      <c r="C22" s="3">
        <f>SUM(C19:W19)</f>
        <v>86933.15513809977</v>
      </c>
    </row>
    <row r="23" spans="2:23" x14ac:dyDescent="0.2">
      <c r="B23" t="s">
        <v>16</v>
      </c>
      <c r="C23" s="8">
        <f>IRR(C18:W18)</f>
        <v>0.13886639866120309</v>
      </c>
      <c r="F23" s="7"/>
    </row>
    <row r="27" spans="2:23" x14ac:dyDescent="0.2">
      <c r="B27" s="4" t="s">
        <v>13</v>
      </c>
    </row>
    <row r="28" spans="2:23" x14ac:dyDescent="0.2">
      <c r="B28" t="s">
        <v>14</v>
      </c>
      <c r="C28" s="1">
        <v>100000</v>
      </c>
    </row>
    <row r="29" spans="2:23" x14ac:dyDescent="0.2">
      <c r="B29" t="s">
        <v>0</v>
      </c>
      <c r="C29">
        <v>20</v>
      </c>
    </row>
    <row r="30" spans="2:23" x14ac:dyDescent="0.2">
      <c r="B30" t="s">
        <v>2</v>
      </c>
      <c r="C30">
        <v>248</v>
      </c>
    </row>
    <row r="31" spans="2:23" x14ac:dyDescent="0.2">
      <c r="B31" t="s">
        <v>18</v>
      </c>
      <c r="C31">
        <f>(338-248)/0.018</f>
        <v>5000</v>
      </c>
    </row>
    <row r="32" spans="2:23" x14ac:dyDescent="0.2">
      <c r="B32" t="s">
        <v>4</v>
      </c>
      <c r="C32">
        <f>C31/5</f>
        <v>1000</v>
      </c>
    </row>
    <row r="33" spans="2:23" x14ac:dyDescent="0.2">
      <c r="B33" t="s">
        <v>5</v>
      </c>
      <c r="C33" s="2">
        <f>(20/4)/100</f>
        <v>0.05</v>
      </c>
    </row>
    <row r="35" spans="2:23" x14ac:dyDescent="0.2">
      <c r="B35" t="s">
        <v>1</v>
      </c>
      <c r="C35">
        <v>0</v>
      </c>
      <c r="D35">
        <v>1</v>
      </c>
      <c r="E35">
        <v>2</v>
      </c>
      <c r="F35">
        <v>3</v>
      </c>
      <c r="G35">
        <v>4</v>
      </c>
      <c r="H35">
        <v>5</v>
      </c>
      <c r="I35">
        <v>6</v>
      </c>
      <c r="J35">
        <v>7</v>
      </c>
      <c r="K35">
        <v>8</v>
      </c>
      <c r="L35">
        <v>9</v>
      </c>
      <c r="M35">
        <v>10</v>
      </c>
      <c r="N35">
        <v>11</v>
      </c>
      <c r="O35">
        <v>12</v>
      </c>
      <c r="P35">
        <v>13</v>
      </c>
      <c r="Q35">
        <v>14</v>
      </c>
      <c r="R35">
        <v>15</v>
      </c>
      <c r="S35">
        <v>16</v>
      </c>
      <c r="T35">
        <v>17</v>
      </c>
      <c r="U35">
        <v>18</v>
      </c>
      <c r="V35">
        <v>19</v>
      </c>
      <c r="W35">
        <v>20</v>
      </c>
    </row>
    <row r="36" spans="2:23" x14ac:dyDescent="0.2">
      <c r="B36" t="s">
        <v>3</v>
      </c>
      <c r="C36">
        <v>0</v>
      </c>
      <c r="D36">
        <f>$C$8</f>
        <v>1000</v>
      </c>
      <c r="E36">
        <f t="shared" ref="E36:W36" si="18">$C$8</f>
        <v>1000</v>
      </c>
      <c r="F36">
        <f t="shared" si="18"/>
        <v>1000</v>
      </c>
      <c r="G36">
        <f t="shared" si="18"/>
        <v>1000</v>
      </c>
      <c r="H36">
        <f t="shared" si="18"/>
        <v>1000</v>
      </c>
      <c r="I36">
        <f t="shared" si="18"/>
        <v>1000</v>
      </c>
      <c r="J36">
        <f t="shared" si="18"/>
        <v>1000</v>
      </c>
      <c r="K36">
        <f t="shared" si="18"/>
        <v>1000</v>
      </c>
      <c r="L36">
        <f t="shared" si="18"/>
        <v>1000</v>
      </c>
      <c r="M36">
        <f t="shared" si="18"/>
        <v>1000</v>
      </c>
      <c r="N36">
        <f t="shared" si="18"/>
        <v>1000</v>
      </c>
      <c r="O36">
        <f t="shared" si="18"/>
        <v>1000</v>
      </c>
      <c r="P36">
        <f t="shared" si="18"/>
        <v>1000</v>
      </c>
      <c r="Q36">
        <f t="shared" si="18"/>
        <v>1000</v>
      </c>
      <c r="R36">
        <f t="shared" si="18"/>
        <v>1000</v>
      </c>
      <c r="S36">
        <f t="shared" si="18"/>
        <v>1000</v>
      </c>
      <c r="T36">
        <f t="shared" si="18"/>
        <v>1000</v>
      </c>
      <c r="U36">
        <f t="shared" si="18"/>
        <v>1000</v>
      </c>
      <c r="V36">
        <f t="shared" si="18"/>
        <v>1000</v>
      </c>
      <c r="W36">
        <f t="shared" si="18"/>
        <v>1000</v>
      </c>
    </row>
    <row r="39" spans="2:23" x14ac:dyDescent="0.2">
      <c r="B39" t="s">
        <v>7</v>
      </c>
      <c r="C39">
        <f>-100000</f>
        <v>-100000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</row>
    <row r="40" spans="2:23" x14ac:dyDescent="0.2">
      <c r="B40" t="s">
        <v>15</v>
      </c>
      <c r="C40">
        <v>-100000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</row>
    <row r="41" spans="2:23" x14ac:dyDescent="0.2">
      <c r="B41" t="s">
        <v>6</v>
      </c>
      <c r="C41">
        <f>C36*$C$30</f>
        <v>0</v>
      </c>
      <c r="D41">
        <f>D36*$C$30</f>
        <v>248000</v>
      </c>
      <c r="E41">
        <f t="shared" ref="E41:W41" si="19">E36*$C$30</f>
        <v>248000</v>
      </c>
      <c r="F41">
        <f t="shared" si="19"/>
        <v>248000</v>
      </c>
      <c r="G41">
        <f t="shared" si="19"/>
        <v>248000</v>
      </c>
      <c r="H41">
        <f t="shared" si="19"/>
        <v>248000</v>
      </c>
      <c r="I41">
        <f t="shared" si="19"/>
        <v>248000</v>
      </c>
      <c r="J41">
        <f t="shared" si="19"/>
        <v>248000</v>
      </c>
      <c r="K41">
        <f t="shared" si="19"/>
        <v>248000</v>
      </c>
      <c r="L41">
        <f t="shared" si="19"/>
        <v>248000</v>
      </c>
      <c r="M41">
        <f t="shared" si="19"/>
        <v>248000</v>
      </c>
      <c r="N41">
        <f t="shared" si="19"/>
        <v>248000</v>
      </c>
      <c r="O41">
        <f t="shared" si="19"/>
        <v>248000</v>
      </c>
      <c r="P41">
        <f t="shared" si="19"/>
        <v>248000</v>
      </c>
      <c r="Q41">
        <f t="shared" si="19"/>
        <v>248000</v>
      </c>
      <c r="R41">
        <f t="shared" si="19"/>
        <v>248000</v>
      </c>
      <c r="S41">
        <f t="shared" si="19"/>
        <v>248000</v>
      </c>
      <c r="T41">
        <f t="shared" si="19"/>
        <v>248000</v>
      </c>
      <c r="U41">
        <f t="shared" si="19"/>
        <v>248000</v>
      </c>
      <c r="V41">
        <f t="shared" si="19"/>
        <v>248000</v>
      </c>
      <c r="W41">
        <f t="shared" si="19"/>
        <v>248000</v>
      </c>
    </row>
    <row r="42" spans="2:23" x14ac:dyDescent="0.2">
      <c r="B42" t="s">
        <v>8</v>
      </c>
      <c r="C42">
        <v>0</v>
      </c>
      <c r="D42">
        <f>-((178*D36)+20000)</f>
        <v>-198000</v>
      </c>
      <c r="E42">
        <f t="shared" ref="E42:W42" si="20">-((178*E36)+20000)</f>
        <v>-198000</v>
      </c>
      <c r="F42">
        <f t="shared" si="20"/>
        <v>-198000</v>
      </c>
      <c r="G42">
        <f t="shared" si="20"/>
        <v>-198000</v>
      </c>
      <c r="H42">
        <f t="shared" si="20"/>
        <v>-198000</v>
      </c>
      <c r="I42">
        <f t="shared" si="20"/>
        <v>-198000</v>
      </c>
      <c r="J42">
        <f t="shared" si="20"/>
        <v>-198000</v>
      </c>
      <c r="K42">
        <f t="shared" si="20"/>
        <v>-198000</v>
      </c>
      <c r="L42">
        <f t="shared" si="20"/>
        <v>-198000</v>
      </c>
      <c r="M42">
        <f t="shared" si="20"/>
        <v>-198000</v>
      </c>
      <c r="N42">
        <f t="shared" si="20"/>
        <v>-198000</v>
      </c>
      <c r="O42">
        <f t="shared" si="20"/>
        <v>-198000</v>
      </c>
      <c r="P42">
        <f t="shared" si="20"/>
        <v>-198000</v>
      </c>
      <c r="Q42">
        <f t="shared" si="20"/>
        <v>-198000</v>
      </c>
      <c r="R42">
        <f t="shared" si="20"/>
        <v>-198000</v>
      </c>
      <c r="S42">
        <f t="shared" si="20"/>
        <v>-198000</v>
      </c>
      <c r="T42">
        <f t="shared" si="20"/>
        <v>-198000</v>
      </c>
      <c r="U42">
        <f t="shared" si="20"/>
        <v>-198000</v>
      </c>
      <c r="V42">
        <f t="shared" si="20"/>
        <v>-198000</v>
      </c>
      <c r="W42">
        <f t="shared" si="20"/>
        <v>-198000</v>
      </c>
    </row>
    <row r="43" spans="2:23" x14ac:dyDescent="0.2">
      <c r="B43" t="s">
        <v>9</v>
      </c>
      <c r="C43">
        <f t="shared" ref="C43:W43" si="21">SUM(C39:C42)</f>
        <v>-200000</v>
      </c>
      <c r="D43">
        <f>SUM(D39:D42)</f>
        <v>50000</v>
      </c>
      <c r="E43">
        <f>SUM(E39:E42)</f>
        <v>50000</v>
      </c>
      <c r="F43">
        <f>SUM(F39:F42)</f>
        <v>50000</v>
      </c>
      <c r="G43">
        <f t="shared" si="21"/>
        <v>50000</v>
      </c>
      <c r="H43">
        <f t="shared" si="21"/>
        <v>50000</v>
      </c>
      <c r="I43">
        <f t="shared" si="21"/>
        <v>50000</v>
      </c>
      <c r="J43">
        <f t="shared" si="21"/>
        <v>50000</v>
      </c>
      <c r="K43">
        <f t="shared" si="21"/>
        <v>50000</v>
      </c>
      <c r="L43">
        <f t="shared" si="21"/>
        <v>50000</v>
      </c>
      <c r="M43">
        <f t="shared" si="21"/>
        <v>50000</v>
      </c>
      <c r="N43">
        <f t="shared" si="21"/>
        <v>50000</v>
      </c>
      <c r="O43">
        <f t="shared" si="21"/>
        <v>50000</v>
      </c>
      <c r="P43">
        <f t="shared" si="21"/>
        <v>50000</v>
      </c>
      <c r="Q43">
        <f t="shared" si="21"/>
        <v>50000</v>
      </c>
      <c r="R43">
        <f t="shared" si="21"/>
        <v>50000</v>
      </c>
      <c r="S43">
        <f t="shared" si="21"/>
        <v>50000</v>
      </c>
      <c r="T43">
        <f t="shared" si="21"/>
        <v>50000</v>
      </c>
      <c r="U43">
        <f t="shared" si="21"/>
        <v>50000</v>
      </c>
      <c r="V43">
        <f t="shared" si="21"/>
        <v>50000</v>
      </c>
      <c r="W43">
        <f t="shared" si="21"/>
        <v>50000</v>
      </c>
    </row>
    <row r="44" spans="2:23" x14ac:dyDescent="0.2">
      <c r="B44" t="s">
        <v>10</v>
      </c>
      <c r="C44">
        <f>C43/((1+C33)^C35)</f>
        <v>-200000</v>
      </c>
      <c r="D44">
        <f t="shared" ref="D44:W44" si="22">D43/((1+$C$9)^D35)</f>
        <v>47619.047619047618</v>
      </c>
      <c r="E44">
        <f t="shared" si="22"/>
        <v>45351.473922902493</v>
      </c>
      <c r="F44">
        <f t="shared" si="22"/>
        <v>43191.879926573798</v>
      </c>
      <c r="G44">
        <f t="shared" si="22"/>
        <v>41135.123739594099</v>
      </c>
      <c r="H44">
        <f t="shared" si="22"/>
        <v>39176.308323422949</v>
      </c>
      <c r="I44">
        <f t="shared" si="22"/>
        <v>37310.769831831385</v>
      </c>
      <c r="J44">
        <f t="shared" si="22"/>
        <v>35534.066506506075</v>
      </c>
      <c r="K44">
        <f t="shared" si="22"/>
        <v>33841.968101434359</v>
      </c>
      <c r="L44">
        <f t="shared" si="22"/>
        <v>32230.445810889865</v>
      </c>
      <c r="M44">
        <f t="shared" si="22"/>
        <v>30695.662677037966</v>
      </c>
      <c r="N44">
        <f t="shared" si="22"/>
        <v>29233.964454321871</v>
      </c>
      <c r="O44">
        <f t="shared" si="22"/>
        <v>27841.870908877976</v>
      </c>
      <c r="P44">
        <f t="shared" si="22"/>
        <v>26516.067532264733</v>
      </c>
      <c r="Q44">
        <f t="shared" si="22"/>
        <v>25253.397649775943</v>
      </c>
      <c r="R44">
        <f t="shared" si="22"/>
        <v>24050.854904548509</v>
      </c>
      <c r="S44">
        <f t="shared" si="22"/>
        <v>22905.576099570011</v>
      </c>
      <c r="T44">
        <f t="shared" si="22"/>
        <v>21814.834380542863</v>
      </c>
      <c r="U44">
        <f t="shared" si="22"/>
        <v>20776.032743374159</v>
      </c>
      <c r="V44">
        <f t="shared" si="22"/>
        <v>19786.69785083253</v>
      </c>
      <c r="W44">
        <f t="shared" si="22"/>
        <v>18844.47414365003</v>
      </c>
    </row>
    <row r="47" spans="2:23" x14ac:dyDescent="0.2">
      <c r="B47" t="s">
        <v>11</v>
      </c>
      <c r="C47" s="3">
        <f>SUM(C44:W44)</f>
        <v>423110.51712699927</v>
      </c>
    </row>
    <row r="48" spans="2:23" x14ac:dyDescent="0.2">
      <c r="B48" t="s">
        <v>16</v>
      </c>
      <c r="C48" s="8">
        <f>IRR(C43:W43)</f>
        <v>0.24697456295110887</v>
      </c>
      <c r="F48" s="6"/>
    </row>
    <row r="49" spans="6:6" x14ac:dyDescent="0.2">
      <c r="F4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2022-03-31T13:10:40Z</dcterms:created>
  <dcterms:modified xsi:type="dcterms:W3CDTF">2022-04-08T08:10:56Z</dcterms:modified>
</cp:coreProperties>
</file>